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3256" windowHeight="12588" activeTab="0"/>
  </bookViews>
  <sheets>
    <sheet name="2015-расчет (3)" sheetId="1" r:id="rId1"/>
  </sheets>
  <definedNames>
    <definedName name="_xlnm.Print_Titles" localSheetId="0">'2015-расчет (3)'!$5:$7</definedName>
    <definedName name="_xlnm.Print_Area" localSheetId="0">'2015-расчет (3)'!$A$1:$M$72</definedName>
  </definedNames>
  <calcPr fullCalcOnLoad="1"/>
</workbook>
</file>

<file path=xl/sharedStrings.xml><?xml version="1.0" encoding="utf-8"?>
<sst xmlns="http://schemas.openxmlformats.org/spreadsheetml/2006/main" count="77" uniqueCount="77">
  <si>
    <t>Расчет потребности в субсидии из федерального бюджета на софинансирование расходных обязательств, возникающих при назначении нуждающимся в поддержке семьям ежемесячной денежной выплаты, предусмотренной  пунктом 2 Указа Президента Российской Федерации от 7 мая 2012 г. № 606  «О мерах по реализации демографической политики Российской Федерации», 
на 2015 год</t>
  </si>
  <si>
    <t>№</t>
  </si>
  <si>
    <t>Наименование субъекта Российской Федерации</t>
  </si>
  <si>
    <t>Чi - 
Среднемесячная прогнозная численность детей, на которых предусмотрено предоставление ежемесячной денежной выплаты, с учетом периода выплаты (чел.)</t>
  </si>
  <si>
    <t>Рi -
Размер ежемесячной денежной выплаты (рублей)</t>
  </si>
  <si>
    <t>Уср -
Средний уровень софинансиро-вания расходного обязательства субъекта РФ</t>
  </si>
  <si>
    <t xml:space="preserve">РБОi - Уровень расчетной бюджетной обеспеченности субъекта РФ </t>
  </si>
  <si>
    <t xml:space="preserve"> Уi -
Уровень софинанси-рования          </t>
  </si>
  <si>
    <t xml:space="preserve"> Уi -
Уточненный уровень софинансирования </t>
  </si>
  <si>
    <t>Сi - Размер субсидии
 (тыс. рублей)
Сi=Чi х Рi x Уi х 12</t>
  </si>
  <si>
    <t>Размер субсидии по распоряжению Правительства Российской Федерации 
№ 2640-р</t>
  </si>
  <si>
    <t>Расчетный объем дополнительных средств федерального бюджета</t>
  </si>
  <si>
    <t>Уровень финансирования субъекта Российской Федерации</t>
  </si>
  <si>
    <t>Объем средств субъекта Российской Федерации               (тыс. рублей)</t>
  </si>
  <si>
    <t>Итого по Российской Федерации: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</si>
  <si>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</si>
  <si>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</si>
  <si>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</si>
  <si>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</si>
  <si>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</si>
  <si>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</si>
  <si>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</si>
  <si>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</si>
  <si>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</si>
  <si>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</si>
  <si>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</si>
  <si>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</si>
  <si>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</si>
  <si>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</si>
  <si>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</si>
  <si>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</si>
  <si>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</si>
  <si>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</si>
  <si>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</si>
  <si>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</si>
  <si>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</si>
  <si>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</si>
  <si>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Мурманская область</t>
  </si>
  <si>
    <t>Новгородская область</t>
  </si>
  <si>
    <t>Псковская область</t>
  </si>
  <si>
    <t>Северо-Кавказский федеральный округ</t>
  </si>
  <si>
    <t>Карачаево-Черкесская Республика</t>
  </si>
  <si>
    <t>Ставропольский край</t>
  </si>
  <si>
    <t>Южный федеральный округ</t>
  </si>
  <si>
    <t>Волгоградская область</t>
  </si>
  <si>
    <t>Ростовская область</t>
  </si>
  <si>
    <t>Крымский федеральный округ</t>
  </si>
  <si>
    <t>Республика Крым</t>
  </si>
  <si>
    <t>Приволжский федеральный округ</t>
  </si>
  <si>
    <t>Республика Марий Эл</t>
  </si>
  <si>
    <t>Республика Мордовия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</si>
  <si>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</si>
  <si>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</si>
  <si>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</si>
  <si>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</si>
  <si>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</si>
  <si>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</si>
  <si>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</si>
  <si>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</si>
  <si>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</si>
  <si>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</si>
  <si>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</si>
  <si>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Сибирский федеральный округ</t>
  </si>
  <si>
    <t>Алтайский край</t>
  </si>
  <si>
    <t>Кемеровская область</t>
  </si>
  <si>
    <t>Дальневосточный федеральный округ</t>
  </si>
  <si>
    <t>Приморский край</t>
  </si>
  <si>
    <t>Хабаровский край</t>
  </si>
  <si>
    <t>Амурская область</t>
  </si>
  <si>
    <t>Камчатский край</t>
  </si>
  <si>
    <t xml:space="preserve">Магаданская область </t>
  </si>
  <si>
    <t>Сахалинская область</t>
  </si>
  <si>
    <t xml:space="preserve">Ленинградская область                </t>
  </si>
  <si>
    <t xml:space="preserve">Омская область </t>
  </si>
  <si>
    <t xml:space="preserve">Тверская область </t>
  </si>
  <si>
    <t>Еврейская автономная область</t>
  </si>
  <si>
    <t>город федерального значения Севастополь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</si>
</sst>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4"/>
      <name val="Arial Cyr"/>
      <family val="0"/>
    </font>
    <font>
      <b/>
      <sz val="12"/>
      <name val="Times New Roman"/>
      <family val="1"/>
    </font>
    <font>
      <sz val="8"/>
      <color indexed="8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>
        <color rgb="FF00000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4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" fillId="33" borderId="0" xfId="54" applyFont="1" applyFill="1">
      <alignment/>
      <protection/>
    </xf>
    <xf numFmtId="0" fontId="4" fillId="33" borderId="0" xfId="54" applyNumberFormat="1" applyFont="1" applyFill="1" applyAlignment="1">
      <alignment/>
      <protection/>
    </xf>
    <xf numFmtId="0" fontId="4" fillId="33" borderId="0" xfId="54" applyNumberFormat="1" applyFont="1" applyFill="1" applyAlignment="1">
      <alignment horizontal="center" wrapText="1"/>
      <protection/>
    </xf>
    <xf numFmtId="0" fontId="0" fillId="33" borderId="0" xfId="54" applyFill="1">
      <alignment/>
      <protection/>
    </xf>
    <xf numFmtId="0" fontId="5" fillId="33" borderId="0" xfId="54" applyFont="1" applyFill="1" applyAlignment="1">
      <alignment horizontal="center" vertical="top" wrapText="1"/>
      <protection/>
    </xf>
    <xf numFmtId="4" fontId="46" fillId="33" borderId="0" xfId="54" applyNumberFormat="1" applyFont="1" applyFill="1" applyAlignment="1">
      <alignment horizontal="center"/>
      <protection/>
    </xf>
    <xf numFmtId="0" fontId="4" fillId="33" borderId="0" xfId="54" applyNumberFormat="1" applyFont="1" applyFill="1" applyAlignment="1">
      <alignment vertical="top" wrapText="1"/>
      <protection/>
    </xf>
    <xf numFmtId="0" fontId="7" fillId="33" borderId="0" xfId="54" applyNumberFormat="1" applyFont="1" applyFill="1" applyAlignment="1">
      <alignment horizontal="center"/>
      <protection/>
    </xf>
    <xf numFmtId="0" fontId="8" fillId="33" borderId="0" xfId="54" applyNumberFormat="1" applyFont="1" applyFill="1" applyAlignment="1">
      <alignment horizontal="right"/>
      <protection/>
    </xf>
    <xf numFmtId="4" fontId="46" fillId="33" borderId="0" xfId="54" applyNumberFormat="1" applyFont="1" applyFill="1" applyAlignment="1">
      <alignment/>
      <protection/>
    </xf>
    <xf numFmtId="0" fontId="10" fillId="33" borderId="10" xfId="54" applyNumberFormat="1" applyFont="1" applyFill="1" applyBorder="1" applyAlignment="1">
      <alignment horizontal="center"/>
      <protection/>
    </xf>
    <xf numFmtId="0" fontId="10" fillId="33" borderId="11" xfId="54" applyNumberFormat="1" applyFont="1" applyFill="1" applyBorder="1" applyAlignment="1">
      <alignment horizontal="center" vertical="top" wrapText="1"/>
      <protection/>
    </xf>
    <xf numFmtId="0" fontId="11" fillId="33" borderId="0" xfId="54" applyNumberFormat="1" applyFont="1" applyFill="1" applyAlignment="1">
      <alignment/>
      <protection/>
    </xf>
    <xf numFmtId="1" fontId="10" fillId="33" borderId="11" xfId="54" applyNumberFormat="1" applyFont="1" applyFill="1" applyBorder="1" applyAlignment="1">
      <alignment horizontal="center" vertical="top" wrapText="1"/>
      <protection/>
    </xf>
    <xf numFmtId="2" fontId="10" fillId="33" borderId="11" xfId="54" applyNumberFormat="1" applyFont="1" applyFill="1" applyBorder="1" applyAlignment="1">
      <alignment horizontal="center" vertical="top" wrapText="1"/>
      <protection/>
    </xf>
    <xf numFmtId="0" fontId="47" fillId="33" borderId="12" xfId="54" applyFont="1" applyFill="1" applyBorder="1">
      <alignment/>
      <protection/>
    </xf>
    <xf numFmtId="0" fontId="13" fillId="33" borderId="12" xfId="54" applyFont="1" applyFill="1" applyBorder="1" applyAlignment="1">
      <alignment horizontal="center" wrapText="1"/>
      <protection/>
    </xf>
    <xf numFmtId="3" fontId="13" fillId="33" borderId="12" xfId="54" applyNumberFormat="1" applyFont="1" applyFill="1" applyBorder="1" applyAlignment="1">
      <alignment horizontal="center" wrapText="1"/>
      <protection/>
    </xf>
    <xf numFmtId="4" fontId="13" fillId="33" borderId="12" xfId="54" applyNumberFormat="1" applyFont="1" applyFill="1" applyBorder="1" applyAlignment="1">
      <alignment horizontal="center" wrapText="1"/>
      <protection/>
    </xf>
    <xf numFmtId="2" fontId="13" fillId="33" borderId="12" xfId="54" applyNumberFormat="1" applyFont="1" applyFill="1" applyBorder="1" applyAlignment="1">
      <alignment horizontal="center" wrapText="1"/>
      <protection/>
    </xf>
    <xf numFmtId="164" fontId="13" fillId="33" borderId="12" xfId="54" applyNumberFormat="1" applyFont="1" applyFill="1" applyBorder="1" applyAlignment="1">
      <alignment horizontal="center" wrapText="1"/>
      <protection/>
    </xf>
    <xf numFmtId="4" fontId="13" fillId="33" borderId="12" xfId="54" applyNumberFormat="1" applyFont="1" applyFill="1" applyBorder="1" applyAlignment="1">
      <alignment horizontal="center"/>
      <protection/>
    </xf>
    <xf numFmtId="3" fontId="10" fillId="33" borderId="12" xfId="54" applyNumberFormat="1" applyFont="1" applyFill="1" applyBorder="1" applyAlignment="1">
      <alignment horizontal="center" vertical="top" wrapText="1"/>
      <protection/>
    </xf>
    <xf numFmtId="4" fontId="10" fillId="33" borderId="12" xfId="54" applyNumberFormat="1" applyFont="1" applyFill="1" applyBorder="1" applyAlignment="1">
      <alignment horizontal="center" wrapText="1"/>
      <protection/>
    </xf>
    <xf numFmtId="2" fontId="10" fillId="33" borderId="12" xfId="54" applyNumberFormat="1" applyFont="1" applyFill="1" applyBorder="1" applyAlignment="1">
      <alignment horizontal="center" wrapText="1"/>
      <protection/>
    </xf>
    <xf numFmtId="3" fontId="13" fillId="33" borderId="12" xfId="54" applyNumberFormat="1" applyFont="1" applyFill="1" applyBorder="1" applyAlignment="1">
      <alignment horizontal="center"/>
      <protection/>
    </xf>
    <xf numFmtId="4" fontId="10" fillId="33" borderId="12" xfId="54" applyNumberFormat="1" applyFont="1" applyFill="1" applyBorder="1" applyAlignment="1">
      <alignment horizontal="center"/>
      <protection/>
    </xf>
    <xf numFmtId="2" fontId="13" fillId="33" borderId="12" xfId="54" applyNumberFormat="1" applyFont="1" applyFill="1" applyBorder="1" applyAlignment="1">
      <alignment horizontal="center"/>
      <protection/>
    </xf>
    <xf numFmtId="164" fontId="13" fillId="33" borderId="12" xfId="54" applyNumberFormat="1" applyFont="1" applyFill="1" applyBorder="1" applyAlignment="1">
      <alignment horizontal="center"/>
      <protection/>
    </xf>
    <xf numFmtId="0" fontId="10" fillId="33" borderId="12" xfId="54" applyFont="1" applyFill="1" applyBorder="1" applyAlignment="1">
      <alignment horizontal="center"/>
      <protection/>
    </xf>
    <xf numFmtId="0" fontId="48" fillId="33" borderId="12" xfId="60" applyFont="1" applyFill="1" applyBorder="1" applyAlignment="1">
      <alignment wrapText="1"/>
      <protection/>
    </xf>
    <xf numFmtId="3" fontId="10" fillId="33" borderId="12" xfId="54" applyNumberFormat="1" applyFont="1" applyFill="1" applyBorder="1" applyAlignment="1">
      <alignment horizontal="center"/>
      <protection/>
    </xf>
    <xf numFmtId="164" fontId="10" fillId="33" borderId="12" xfId="54" applyNumberFormat="1" applyFont="1" applyFill="1" applyBorder="1" applyAlignment="1">
      <alignment horizontal="center"/>
      <protection/>
    </xf>
    <xf numFmtId="165" fontId="10" fillId="33" borderId="12" xfId="54" applyNumberFormat="1" applyFont="1" applyFill="1" applyBorder="1" applyAlignment="1">
      <alignment horizontal="center"/>
      <protection/>
    </xf>
    <xf numFmtId="166" fontId="10" fillId="33" borderId="12" xfId="54" applyNumberFormat="1" applyFont="1" applyFill="1" applyBorder="1" applyAlignment="1">
      <alignment horizontal="center"/>
      <protection/>
    </xf>
    <xf numFmtId="0" fontId="10" fillId="33" borderId="12" xfId="54" applyNumberFormat="1" applyFont="1" applyFill="1" applyBorder="1" applyAlignment="1">
      <alignment horizontal="center"/>
      <protection/>
    </xf>
    <xf numFmtId="4" fontId="13" fillId="33" borderId="12" xfId="66" applyNumberFormat="1" applyFont="1" applyFill="1" applyBorder="1" applyAlignment="1">
      <alignment horizontal="center"/>
    </xf>
    <xf numFmtId="0" fontId="4" fillId="33" borderId="0" xfId="54" applyNumberFormat="1" applyFont="1" applyFill="1" applyAlignment="1">
      <alignment horizontal="center"/>
      <protection/>
    </xf>
    <xf numFmtId="166" fontId="4" fillId="33" borderId="0" xfId="54" applyNumberFormat="1" applyFont="1" applyFill="1" applyAlignment="1">
      <alignment/>
      <protection/>
    </xf>
    <xf numFmtId="0" fontId="37" fillId="33" borderId="0" xfId="54" applyFont="1" applyFill="1" applyAlignment="1">
      <alignment wrapText="1"/>
      <protection/>
    </xf>
    <xf numFmtId="0" fontId="10" fillId="33" borderId="13" xfId="54" applyNumberFormat="1" applyFont="1" applyFill="1" applyBorder="1" applyAlignment="1">
      <alignment horizontal="center" vertical="top" wrapText="1"/>
      <protection/>
    </xf>
    <xf numFmtId="0" fontId="10" fillId="33" borderId="14" xfId="54" applyNumberFormat="1" applyFont="1" applyFill="1" applyBorder="1" applyAlignment="1">
      <alignment horizontal="center" vertical="top" wrapText="1"/>
      <protection/>
    </xf>
    <xf numFmtId="0" fontId="5" fillId="33" borderId="0" xfId="54" applyFont="1" applyFill="1" applyAlignment="1">
      <alignment horizontal="center" vertical="top" wrapText="1"/>
      <protection/>
    </xf>
    <xf numFmtId="0" fontId="9" fillId="33" borderId="13" xfId="54" applyFont="1" applyFill="1" applyBorder="1" applyAlignment="1">
      <alignment horizontal="center" vertical="center"/>
      <protection/>
    </xf>
    <xf numFmtId="0" fontId="9" fillId="33" borderId="14" xfId="54" applyFont="1" applyFill="1" applyBorder="1" applyAlignment="1">
      <alignment horizontal="center" vertical="center"/>
      <protection/>
    </xf>
    <xf numFmtId="0" fontId="9" fillId="33" borderId="13" xfId="54" applyNumberFormat="1" applyFont="1" applyFill="1" applyBorder="1" applyAlignment="1">
      <alignment horizontal="center" vertical="center" wrapText="1"/>
      <protection/>
    </xf>
    <xf numFmtId="0" fontId="9" fillId="33" borderId="10" xfId="54" applyNumberFormat="1" applyFont="1" applyFill="1" applyBorder="1" applyAlignment="1">
      <alignment horizontal="center" vertical="center" wrapText="1"/>
      <protection/>
    </xf>
    <xf numFmtId="0" fontId="10" fillId="33" borderId="10" xfId="54" applyNumberFormat="1" applyFont="1" applyFill="1" applyBorder="1" applyAlignment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Финансовый 2 2" xfId="65"/>
    <cellStyle name="Финансовый 2 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tabSelected="1" zoomScaleSheetLayoutView="100" zoomScalePageLayoutView="0" workbookViewId="0" topLeftCell="A1">
      <pane xSplit="2" ySplit="9" topLeftCell="C7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16" sqref="I16"/>
    </sheetView>
  </sheetViews>
  <sheetFormatPr defaultColWidth="9.140625" defaultRowHeight="15"/>
  <cols>
    <col min="1" max="1" width="3.28125" style="4" customWidth="1"/>
    <col min="2" max="2" width="28.57421875" style="2" customWidth="1"/>
    <col min="3" max="3" width="18.8515625" style="2" customWidth="1"/>
    <col min="4" max="4" width="13.421875" style="2" customWidth="1"/>
    <col min="5" max="5" width="13.140625" style="2" customWidth="1"/>
    <col min="6" max="6" width="13.57421875" style="2" customWidth="1"/>
    <col min="7" max="7" width="12.57421875" style="2" customWidth="1"/>
    <col min="8" max="8" width="12.140625" style="2" customWidth="1"/>
    <col min="9" max="9" width="16.8515625" style="2" customWidth="1"/>
    <col min="10" max="10" width="17.00390625" style="2" customWidth="1"/>
    <col min="11" max="11" width="13.28125" style="2" customWidth="1"/>
    <col min="12" max="12" width="12.421875" style="4" customWidth="1"/>
    <col min="13" max="13" width="17.57421875" style="4" customWidth="1"/>
    <col min="14" max="16384" width="9.140625" style="4" customWidth="1"/>
  </cols>
  <sheetData>
    <row r="1" spans="1:11" ht="12.75" customHeight="1">
      <c r="A1" s="1"/>
      <c r="H1" s="3"/>
      <c r="I1" s="3"/>
      <c r="J1" s="3"/>
      <c r="K1" s="3"/>
    </row>
    <row r="2" spans="1:13" ht="61.5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7.5" customHeight="1" hidden="1">
      <c r="A3" s="5"/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5"/>
    </row>
    <row r="4" spans="1:13" ht="13.5" customHeight="1">
      <c r="A4" s="1"/>
      <c r="B4" s="7"/>
      <c r="C4" s="8"/>
      <c r="D4" s="8"/>
      <c r="E4" s="8"/>
      <c r="F4" s="8"/>
      <c r="G4" s="8"/>
      <c r="H4" s="9"/>
      <c r="I4" s="10"/>
      <c r="J4" s="10"/>
      <c r="K4" s="10"/>
      <c r="L4" s="10"/>
      <c r="M4" s="10"/>
    </row>
    <row r="5" spans="1:13" ht="40.5" customHeight="1">
      <c r="A5" s="44" t="s">
        <v>1</v>
      </c>
      <c r="B5" s="46" t="s">
        <v>2</v>
      </c>
      <c r="C5" s="41" t="s">
        <v>3</v>
      </c>
      <c r="D5" s="41" t="s">
        <v>4</v>
      </c>
      <c r="E5" s="41" t="s">
        <v>5</v>
      </c>
      <c r="F5" s="41" t="s">
        <v>6</v>
      </c>
      <c r="G5" s="41" t="s">
        <v>7</v>
      </c>
      <c r="H5" s="41" t="s">
        <v>8</v>
      </c>
      <c r="I5" s="41" t="s">
        <v>9</v>
      </c>
      <c r="J5" s="41" t="s">
        <v>10</v>
      </c>
      <c r="K5" s="41" t="s">
        <v>11</v>
      </c>
      <c r="L5" s="41" t="s">
        <v>12</v>
      </c>
      <c r="M5" s="41" t="s">
        <v>13</v>
      </c>
    </row>
    <row r="6" spans="1:13" ht="126.75" customHeight="1">
      <c r="A6" s="45"/>
      <c r="B6" s="47"/>
      <c r="C6" s="48"/>
      <c r="D6" s="48"/>
      <c r="E6" s="42"/>
      <c r="F6" s="48"/>
      <c r="G6" s="48"/>
      <c r="H6" s="42"/>
      <c r="I6" s="42"/>
      <c r="J6" s="42"/>
      <c r="K6" s="42"/>
      <c r="L6" s="42"/>
      <c r="M6" s="42"/>
    </row>
    <row r="7" spans="1:13" s="13" customFormat="1" ht="13.5" customHeight="1">
      <c r="A7" s="11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</row>
    <row r="8" spans="1:13" s="13" customFormat="1" ht="6.75" customHeight="1">
      <c r="A8" s="11"/>
      <c r="B8" s="12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33.75" customHeight="1">
      <c r="A9" s="16"/>
      <c r="B9" s="17" t="s">
        <v>14</v>
      </c>
      <c r="C9" s="18">
        <f>C11+C28+C38+C41+C44+C47+C59+C61+C65</f>
        <v>264296</v>
      </c>
      <c r="D9" s="19">
        <f>AVERAGE(D12:D72)</f>
        <v>8670.082264150942</v>
      </c>
      <c r="E9" s="20"/>
      <c r="F9" s="21"/>
      <c r="G9" s="21"/>
      <c r="H9" s="21"/>
      <c r="I9" s="22">
        <f>I11+I28+I38+I41+I44+I47+I59+I61+I65</f>
        <v>14611991</v>
      </c>
      <c r="J9" s="22">
        <v>13686882.499999998</v>
      </c>
      <c r="K9" s="22">
        <f>SUM(K12:K72)</f>
        <v>925108.5</v>
      </c>
      <c r="L9" s="22"/>
      <c r="M9" s="22">
        <f>M11+M28+M38+M41+M44+M47+M59+M61+M65</f>
        <v>11258740.200000001</v>
      </c>
    </row>
    <row r="10" spans="1:13" ht="6.75" customHeight="1">
      <c r="A10" s="16"/>
      <c r="B10" s="16"/>
      <c r="C10" s="23"/>
      <c r="D10" s="24"/>
      <c r="E10" s="25"/>
      <c r="F10" s="25"/>
      <c r="G10" s="25"/>
      <c r="H10" s="25"/>
      <c r="I10" s="24"/>
      <c r="J10" s="24"/>
      <c r="K10" s="24"/>
      <c r="L10" s="24"/>
      <c r="M10" s="24"/>
    </row>
    <row r="11" spans="1:13" ht="31.5" customHeight="1">
      <c r="A11" s="16"/>
      <c r="B11" s="17" t="s">
        <v>15</v>
      </c>
      <c r="C11" s="26">
        <f>SUM(C12:C27)</f>
        <v>66308</v>
      </c>
      <c r="D11" s="27"/>
      <c r="E11" s="28"/>
      <c r="F11" s="29"/>
      <c r="G11" s="29"/>
      <c r="H11" s="29"/>
      <c r="I11" s="22">
        <f>SUM(I12:I27)</f>
        <v>3373450.9999999995</v>
      </c>
      <c r="J11" s="22">
        <v>3060936.6</v>
      </c>
      <c r="K11" s="22"/>
      <c r="L11" s="22"/>
      <c r="M11" s="22">
        <f>SUM(M12:M27)</f>
        <v>2803856.6</v>
      </c>
    </row>
    <row r="12" spans="1:13" ht="14.25">
      <c r="A12" s="30">
        <v>1</v>
      </c>
      <c r="B12" s="31" t="s">
        <v>16</v>
      </c>
      <c r="C12" s="32">
        <v>5441</v>
      </c>
      <c r="D12" s="27">
        <v>8032</v>
      </c>
      <c r="E12" s="33">
        <v>0.45</v>
      </c>
      <c r="F12" s="33">
        <v>0.939</v>
      </c>
      <c r="G12" s="33">
        <f aca="true" t="shared" si="0" ref="G12:G72">ROUND(E12/F12,3)</f>
        <v>0.479</v>
      </c>
      <c r="H12" s="34">
        <f>IF(G12&lt;=0.74,G12,0.74)</f>
        <v>0.479</v>
      </c>
      <c r="I12" s="35">
        <f aca="true" t="shared" si="1" ref="I12:I27">ROUND(C12*D12*H12*12/1000,1)</f>
        <v>251199.7</v>
      </c>
      <c r="J12" s="35">
        <v>225668.9</v>
      </c>
      <c r="K12" s="35">
        <f>I12-J12</f>
        <v>25530.800000000017</v>
      </c>
      <c r="L12" s="34">
        <f>1-H12</f>
        <v>0.521</v>
      </c>
      <c r="M12" s="35">
        <f aca="true" t="shared" si="2" ref="M12:M27">ROUND(C12*D12*L12*12/1000,1)</f>
        <v>273225.6</v>
      </c>
    </row>
    <row r="13" spans="1:13" ht="14.25">
      <c r="A13" s="30">
        <v>2</v>
      </c>
      <c r="B13" s="31" t="s">
        <v>17</v>
      </c>
      <c r="C13" s="32">
        <v>3548</v>
      </c>
      <c r="D13" s="27">
        <v>7135</v>
      </c>
      <c r="E13" s="33">
        <v>0.45</v>
      </c>
      <c r="F13" s="33">
        <v>0.662</v>
      </c>
      <c r="G13" s="33">
        <f t="shared" si="0"/>
        <v>0.68</v>
      </c>
      <c r="H13" s="34">
        <f aca="true" t="shared" si="3" ref="H13:H72">IF(G13&lt;=0.74,G13,0.74)</f>
        <v>0.68</v>
      </c>
      <c r="I13" s="35">
        <f t="shared" si="1"/>
        <v>206570.2</v>
      </c>
      <c r="J13" s="35">
        <v>198419.2</v>
      </c>
      <c r="K13" s="35">
        <f aca="true" t="shared" si="4" ref="K13:K72">I13-J13</f>
        <v>8151</v>
      </c>
      <c r="L13" s="34">
        <f aca="true" t="shared" si="5" ref="L13:L72">1-H13</f>
        <v>0.31999999999999995</v>
      </c>
      <c r="M13" s="35">
        <f t="shared" si="2"/>
        <v>97209.5</v>
      </c>
    </row>
    <row r="14" spans="1:13" ht="14.25">
      <c r="A14" s="30">
        <v>3</v>
      </c>
      <c r="B14" s="31" t="s">
        <v>18</v>
      </c>
      <c r="C14" s="32">
        <v>4702</v>
      </c>
      <c r="D14" s="27">
        <v>7479.09</v>
      </c>
      <c r="E14" s="33">
        <v>0.45</v>
      </c>
      <c r="F14" s="33">
        <v>0.737</v>
      </c>
      <c r="G14" s="33">
        <f t="shared" si="0"/>
        <v>0.611</v>
      </c>
      <c r="H14" s="34">
        <f t="shared" si="3"/>
        <v>0.611</v>
      </c>
      <c r="I14" s="35">
        <f t="shared" si="1"/>
        <v>257842.1</v>
      </c>
      <c r="J14" s="35">
        <v>237881.6</v>
      </c>
      <c r="K14" s="35">
        <f t="shared" si="4"/>
        <v>19960.5</v>
      </c>
      <c r="L14" s="34">
        <f t="shared" si="5"/>
        <v>0.389</v>
      </c>
      <c r="M14" s="35">
        <f t="shared" si="2"/>
        <v>164158.1</v>
      </c>
    </row>
    <row r="15" spans="1:13" ht="14.25">
      <c r="A15" s="30">
        <v>4</v>
      </c>
      <c r="B15" s="31" t="s">
        <v>19</v>
      </c>
      <c r="C15" s="32">
        <v>7236</v>
      </c>
      <c r="D15" s="27">
        <v>8190</v>
      </c>
      <c r="E15" s="33">
        <v>0.45</v>
      </c>
      <c r="F15" s="33">
        <v>0.823</v>
      </c>
      <c r="G15" s="33">
        <f t="shared" si="0"/>
        <v>0.547</v>
      </c>
      <c r="H15" s="34">
        <f t="shared" si="3"/>
        <v>0.547</v>
      </c>
      <c r="I15" s="35">
        <f t="shared" si="1"/>
        <v>389001.3</v>
      </c>
      <c r="J15" s="35">
        <v>333414.3</v>
      </c>
      <c r="K15" s="35">
        <f t="shared" si="4"/>
        <v>55587</v>
      </c>
      <c r="L15" s="34">
        <f t="shared" si="5"/>
        <v>0.45299999999999996</v>
      </c>
      <c r="M15" s="35">
        <f t="shared" si="2"/>
        <v>322152.8</v>
      </c>
    </row>
    <row r="16" spans="1:13" ht="14.25">
      <c r="A16" s="30">
        <v>5</v>
      </c>
      <c r="B16" s="31" t="s">
        <v>20</v>
      </c>
      <c r="C16" s="32">
        <v>2663</v>
      </c>
      <c r="D16" s="27">
        <v>8818</v>
      </c>
      <c r="E16" s="33">
        <v>0.45</v>
      </c>
      <c r="F16" s="33">
        <v>0.7</v>
      </c>
      <c r="G16" s="33">
        <f t="shared" si="0"/>
        <v>0.643</v>
      </c>
      <c r="H16" s="34">
        <f t="shared" si="3"/>
        <v>0.643</v>
      </c>
      <c r="I16" s="35">
        <f t="shared" si="1"/>
        <v>181189.7</v>
      </c>
      <c r="J16" s="35">
        <v>157634</v>
      </c>
      <c r="K16" s="35">
        <f t="shared" si="4"/>
        <v>23555.70000000001</v>
      </c>
      <c r="L16" s="34">
        <f t="shared" si="5"/>
        <v>0.357</v>
      </c>
      <c r="M16" s="35">
        <f t="shared" si="2"/>
        <v>100598.3</v>
      </c>
    </row>
    <row r="17" spans="1:13" ht="14.25">
      <c r="A17" s="30">
        <v>6</v>
      </c>
      <c r="B17" s="31" t="s">
        <v>21</v>
      </c>
      <c r="C17" s="32">
        <v>4500</v>
      </c>
      <c r="D17" s="27">
        <v>8525</v>
      </c>
      <c r="E17" s="33">
        <v>0.45</v>
      </c>
      <c r="F17" s="33">
        <v>1.075</v>
      </c>
      <c r="G17" s="33">
        <f t="shared" si="0"/>
        <v>0.419</v>
      </c>
      <c r="H17" s="34">
        <f t="shared" si="3"/>
        <v>0.419</v>
      </c>
      <c r="I17" s="35">
        <f t="shared" si="1"/>
        <v>192886.7</v>
      </c>
      <c r="J17" s="35">
        <v>179515.9</v>
      </c>
      <c r="K17" s="35">
        <f t="shared" si="4"/>
        <v>13370.800000000017</v>
      </c>
      <c r="L17" s="34">
        <f t="shared" si="5"/>
        <v>0.581</v>
      </c>
      <c r="M17" s="35">
        <f t="shared" si="2"/>
        <v>267463.4</v>
      </c>
    </row>
    <row r="18" spans="1:13" ht="14.25">
      <c r="A18" s="30">
        <v>7</v>
      </c>
      <c r="B18" s="31" t="s">
        <v>22</v>
      </c>
      <c r="C18" s="32">
        <v>2780</v>
      </c>
      <c r="D18" s="27">
        <v>7259.53</v>
      </c>
      <c r="E18" s="33">
        <v>0.45</v>
      </c>
      <c r="F18" s="33">
        <v>0.68</v>
      </c>
      <c r="G18" s="33">
        <f t="shared" si="0"/>
        <v>0.662</v>
      </c>
      <c r="H18" s="34">
        <f t="shared" si="3"/>
        <v>0.662</v>
      </c>
      <c r="I18" s="35">
        <f t="shared" si="1"/>
        <v>160321.8</v>
      </c>
      <c r="J18" s="35">
        <v>140541.1</v>
      </c>
      <c r="K18" s="35">
        <f t="shared" si="4"/>
        <v>19780.699999999983</v>
      </c>
      <c r="L18" s="34">
        <f t="shared" si="5"/>
        <v>0.33799999999999997</v>
      </c>
      <c r="M18" s="35">
        <f t="shared" si="2"/>
        <v>81856.1</v>
      </c>
    </row>
    <row r="19" spans="1:13" ht="14.25">
      <c r="A19" s="30">
        <v>8</v>
      </c>
      <c r="B19" s="31" t="s">
        <v>23</v>
      </c>
      <c r="C19" s="32">
        <v>4015</v>
      </c>
      <c r="D19" s="27">
        <v>6164.74</v>
      </c>
      <c r="E19" s="33">
        <v>0.45</v>
      </c>
      <c r="F19" s="33">
        <v>0.812</v>
      </c>
      <c r="G19" s="33">
        <f t="shared" si="0"/>
        <v>0.554</v>
      </c>
      <c r="H19" s="34">
        <f t="shared" si="3"/>
        <v>0.554</v>
      </c>
      <c r="I19" s="35">
        <f t="shared" si="1"/>
        <v>164547.5</v>
      </c>
      <c r="J19" s="35">
        <v>164547.5</v>
      </c>
      <c r="K19" s="35">
        <f t="shared" si="4"/>
        <v>0</v>
      </c>
      <c r="L19" s="34">
        <f t="shared" si="5"/>
        <v>0.44599999999999995</v>
      </c>
      <c r="M19" s="35">
        <f t="shared" si="2"/>
        <v>132469.7</v>
      </c>
    </row>
    <row r="20" spans="1:13" ht="14.25">
      <c r="A20" s="30">
        <v>9</v>
      </c>
      <c r="B20" s="31" t="s">
        <v>24</v>
      </c>
      <c r="C20" s="32">
        <v>4329</v>
      </c>
      <c r="D20" s="27">
        <v>8000</v>
      </c>
      <c r="E20" s="33">
        <v>0.45</v>
      </c>
      <c r="F20" s="33">
        <v>0.923</v>
      </c>
      <c r="G20" s="33">
        <f t="shared" si="0"/>
        <v>0.488</v>
      </c>
      <c r="H20" s="34">
        <f t="shared" si="3"/>
        <v>0.488</v>
      </c>
      <c r="I20" s="35">
        <f t="shared" si="1"/>
        <v>202805</v>
      </c>
      <c r="J20" s="35">
        <v>202805</v>
      </c>
      <c r="K20" s="35">
        <f t="shared" si="4"/>
        <v>0</v>
      </c>
      <c r="L20" s="34">
        <f t="shared" si="5"/>
        <v>0.512</v>
      </c>
      <c r="M20" s="35">
        <f t="shared" si="2"/>
        <v>212779</v>
      </c>
    </row>
    <row r="21" spans="1:13" ht="14.25">
      <c r="A21" s="30">
        <v>10</v>
      </c>
      <c r="B21" s="31" t="s">
        <v>25</v>
      </c>
      <c r="C21" s="32">
        <v>2701</v>
      </c>
      <c r="D21" s="27">
        <v>7700</v>
      </c>
      <c r="E21" s="33">
        <v>0.45</v>
      </c>
      <c r="F21" s="33">
        <v>0.684</v>
      </c>
      <c r="G21" s="33">
        <f t="shared" si="0"/>
        <v>0.658</v>
      </c>
      <c r="H21" s="34">
        <f t="shared" si="3"/>
        <v>0.658</v>
      </c>
      <c r="I21" s="35">
        <f t="shared" si="1"/>
        <v>164218.6</v>
      </c>
      <c r="J21" s="35">
        <v>164218.6</v>
      </c>
      <c r="K21" s="35">
        <f t="shared" si="4"/>
        <v>0</v>
      </c>
      <c r="L21" s="34">
        <f t="shared" si="5"/>
        <v>0.34199999999999997</v>
      </c>
      <c r="M21" s="35">
        <f t="shared" si="2"/>
        <v>85353.8</v>
      </c>
    </row>
    <row r="22" spans="1:13" ht="14.25">
      <c r="A22" s="30">
        <v>11</v>
      </c>
      <c r="B22" s="31" t="s">
        <v>26</v>
      </c>
      <c r="C22" s="32">
        <v>4334</v>
      </c>
      <c r="D22" s="27">
        <v>8151.3</v>
      </c>
      <c r="E22" s="33">
        <v>0.45</v>
      </c>
      <c r="F22" s="33">
        <v>0.776</v>
      </c>
      <c r="G22" s="33">
        <f t="shared" si="0"/>
        <v>0.58</v>
      </c>
      <c r="H22" s="34">
        <f t="shared" si="3"/>
        <v>0.58</v>
      </c>
      <c r="I22" s="35">
        <f t="shared" si="1"/>
        <v>245881</v>
      </c>
      <c r="J22" s="35">
        <v>221802</v>
      </c>
      <c r="K22" s="35">
        <f t="shared" si="4"/>
        <v>24079</v>
      </c>
      <c r="L22" s="34">
        <f t="shared" si="5"/>
        <v>0.42000000000000004</v>
      </c>
      <c r="M22" s="35">
        <f t="shared" si="2"/>
        <v>178051.8</v>
      </c>
    </row>
    <row r="23" spans="1:13" ht="14.25">
      <c r="A23" s="30">
        <v>12</v>
      </c>
      <c r="B23" s="31" t="s">
        <v>27</v>
      </c>
      <c r="C23" s="32">
        <v>2979</v>
      </c>
      <c r="D23" s="27">
        <v>8136</v>
      </c>
      <c r="E23" s="33">
        <v>0.45</v>
      </c>
      <c r="F23" s="33">
        <v>0.779</v>
      </c>
      <c r="G23" s="33">
        <f t="shared" si="0"/>
        <v>0.578</v>
      </c>
      <c r="H23" s="34">
        <f t="shared" si="3"/>
        <v>0.578</v>
      </c>
      <c r="I23" s="35">
        <f t="shared" si="1"/>
        <v>168108.8</v>
      </c>
      <c r="J23" s="35">
        <v>159700.6</v>
      </c>
      <c r="K23" s="35">
        <f t="shared" si="4"/>
        <v>8408.199999999983</v>
      </c>
      <c r="L23" s="34">
        <f t="shared" si="5"/>
        <v>0.42200000000000004</v>
      </c>
      <c r="M23" s="35">
        <f t="shared" si="2"/>
        <v>122736.9</v>
      </c>
    </row>
    <row r="24" spans="1:13" ht="14.25">
      <c r="A24" s="30">
        <v>13</v>
      </c>
      <c r="B24" s="31" t="s">
        <v>28</v>
      </c>
      <c r="C24" s="32">
        <v>3250</v>
      </c>
      <c r="D24" s="27">
        <v>6500</v>
      </c>
      <c r="E24" s="33">
        <v>0.45</v>
      </c>
      <c r="F24" s="33">
        <v>0.721</v>
      </c>
      <c r="G24" s="33">
        <f t="shared" si="0"/>
        <v>0.624</v>
      </c>
      <c r="H24" s="34">
        <f t="shared" si="3"/>
        <v>0.624</v>
      </c>
      <c r="I24" s="35">
        <f t="shared" si="1"/>
        <v>158184</v>
      </c>
      <c r="J24" s="35">
        <v>158184</v>
      </c>
      <c r="K24" s="35">
        <f t="shared" si="4"/>
        <v>0</v>
      </c>
      <c r="L24" s="34">
        <f t="shared" si="5"/>
        <v>0.376</v>
      </c>
      <c r="M24" s="35">
        <f t="shared" si="2"/>
        <v>95316</v>
      </c>
    </row>
    <row r="25" spans="1:13" ht="14.25">
      <c r="A25" s="30">
        <v>14</v>
      </c>
      <c r="B25" s="31" t="s">
        <v>74</v>
      </c>
      <c r="C25" s="32">
        <v>4843</v>
      </c>
      <c r="D25" s="27">
        <v>8217</v>
      </c>
      <c r="E25" s="33">
        <v>0.45</v>
      </c>
      <c r="F25" s="33">
        <v>0.838</v>
      </c>
      <c r="G25" s="33">
        <f t="shared" si="0"/>
        <v>0.537</v>
      </c>
      <c r="H25" s="34">
        <f t="shared" si="3"/>
        <v>0.537</v>
      </c>
      <c r="I25" s="35">
        <f t="shared" si="1"/>
        <v>256438.5</v>
      </c>
      <c r="J25" s="35">
        <v>211007.1</v>
      </c>
      <c r="K25" s="35">
        <f t="shared" si="4"/>
        <v>45431.399999999994</v>
      </c>
      <c r="L25" s="34">
        <f t="shared" si="5"/>
        <v>0.46299999999999997</v>
      </c>
      <c r="M25" s="35">
        <f t="shared" si="2"/>
        <v>221100.6</v>
      </c>
    </row>
    <row r="26" spans="1:13" ht="14.25">
      <c r="A26" s="30">
        <v>15</v>
      </c>
      <c r="B26" s="31" t="s">
        <v>29</v>
      </c>
      <c r="C26" s="32">
        <v>4382</v>
      </c>
      <c r="D26" s="27">
        <v>7231</v>
      </c>
      <c r="E26" s="33">
        <v>0.45</v>
      </c>
      <c r="F26" s="33">
        <v>0.916</v>
      </c>
      <c r="G26" s="33">
        <f t="shared" si="0"/>
        <v>0.491</v>
      </c>
      <c r="H26" s="34">
        <f t="shared" si="3"/>
        <v>0.491</v>
      </c>
      <c r="I26" s="35">
        <f t="shared" si="1"/>
        <v>186695.3</v>
      </c>
      <c r="J26" s="35">
        <v>130499.3</v>
      </c>
      <c r="K26" s="35">
        <f t="shared" si="4"/>
        <v>56195.999999999985</v>
      </c>
      <c r="L26" s="34">
        <f t="shared" si="5"/>
        <v>0.509</v>
      </c>
      <c r="M26" s="35">
        <f t="shared" si="2"/>
        <v>193539.6</v>
      </c>
    </row>
    <row r="27" spans="1:13" ht="14.25">
      <c r="A27" s="30">
        <v>16</v>
      </c>
      <c r="B27" s="31" t="s">
        <v>30</v>
      </c>
      <c r="C27" s="32">
        <v>4605</v>
      </c>
      <c r="D27" s="27">
        <v>8024</v>
      </c>
      <c r="E27" s="33">
        <v>0.45</v>
      </c>
      <c r="F27" s="33">
        <v>1.065</v>
      </c>
      <c r="G27" s="33">
        <f t="shared" si="0"/>
        <v>0.423</v>
      </c>
      <c r="H27" s="34">
        <f t="shared" si="3"/>
        <v>0.423</v>
      </c>
      <c r="I27" s="35">
        <f t="shared" si="1"/>
        <v>187560.8</v>
      </c>
      <c r="J27" s="35">
        <v>175097.5</v>
      </c>
      <c r="K27" s="35">
        <f t="shared" si="4"/>
        <v>12463.299999999988</v>
      </c>
      <c r="L27" s="34">
        <f t="shared" si="5"/>
        <v>0.577</v>
      </c>
      <c r="M27" s="35">
        <f t="shared" si="2"/>
        <v>255845.4</v>
      </c>
    </row>
    <row r="28" spans="1:13" ht="27.75">
      <c r="A28" s="16"/>
      <c r="B28" s="17" t="s">
        <v>31</v>
      </c>
      <c r="C28" s="26">
        <f>SUM(C29:C37)</f>
        <v>30779</v>
      </c>
      <c r="D28" s="27"/>
      <c r="E28" s="33"/>
      <c r="F28" s="33"/>
      <c r="G28" s="33"/>
      <c r="H28" s="34"/>
      <c r="I28" s="22">
        <f>SUM(I29:I37)</f>
        <v>1709223.4000000001</v>
      </c>
      <c r="J28" s="22">
        <v>1634768.7</v>
      </c>
      <c r="K28" s="22"/>
      <c r="L28" s="34"/>
      <c r="M28" s="22">
        <f>SUM(M29:M37)</f>
        <v>1503366.3</v>
      </c>
    </row>
    <row r="29" spans="1:13" ht="14.25">
      <c r="A29" s="30">
        <v>17</v>
      </c>
      <c r="B29" s="31" t="s">
        <v>32</v>
      </c>
      <c r="C29" s="32">
        <v>2179</v>
      </c>
      <c r="D29" s="27">
        <v>9620</v>
      </c>
      <c r="E29" s="33">
        <v>0.45</v>
      </c>
      <c r="F29" s="33">
        <v>0.664</v>
      </c>
      <c r="G29" s="33">
        <f t="shared" si="0"/>
        <v>0.678</v>
      </c>
      <c r="H29" s="34">
        <f t="shared" si="3"/>
        <v>0.678</v>
      </c>
      <c r="I29" s="35">
        <f aca="true" t="shared" si="6" ref="I29:I37">ROUND(C29*D29*H29*12/1000,1)</f>
        <v>170546.7</v>
      </c>
      <c r="J29" s="35">
        <v>170546.7</v>
      </c>
      <c r="K29" s="35">
        <f t="shared" si="4"/>
        <v>0</v>
      </c>
      <c r="L29" s="34">
        <f t="shared" si="5"/>
        <v>0.32199999999999995</v>
      </c>
      <c r="M29" s="35">
        <f aca="true" t="shared" si="7" ref="M29:M37">ROUND(C29*D29*L29*12/1000,1)</f>
        <v>80997.1</v>
      </c>
    </row>
    <row r="30" spans="1:13" ht="14.25">
      <c r="A30" s="30">
        <v>18</v>
      </c>
      <c r="B30" s="31" t="s">
        <v>33</v>
      </c>
      <c r="C30" s="32">
        <v>2944</v>
      </c>
      <c r="D30" s="27">
        <v>10694</v>
      </c>
      <c r="E30" s="33">
        <v>0.45</v>
      </c>
      <c r="F30" s="33">
        <v>1.014</v>
      </c>
      <c r="G30" s="33">
        <f t="shared" si="0"/>
        <v>0.444</v>
      </c>
      <c r="H30" s="34">
        <f t="shared" si="3"/>
        <v>0.444</v>
      </c>
      <c r="I30" s="35">
        <f t="shared" si="6"/>
        <v>167742.1</v>
      </c>
      <c r="J30" s="35">
        <v>133327.7</v>
      </c>
      <c r="K30" s="35">
        <f t="shared" si="4"/>
        <v>34414.399999999994</v>
      </c>
      <c r="L30" s="34">
        <f t="shared" si="5"/>
        <v>0.556</v>
      </c>
      <c r="M30" s="35">
        <f t="shared" si="7"/>
        <v>210055.5</v>
      </c>
    </row>
    <row r="31" spans="1:13" ht="14.25">
      <c r="A31" s="30">
        <v>19</v>
      </c>
      <c r="B31" s="31" t="s">
        <v>34</v>
      </c>
      <c r="C31" s="32">
        <v>4121</v>
      </c>
      <c r="D31" s="27">
        <v>10138</v>
      </c>
      <c r="E31" s="33">
        <v>0.45</v>
      </c>
      <c r="F31" s="33">
        <v>0.673</v>
      </c>
      <c r="G31" s="33">
        <f t="shared" si="0"/>
        <v>0.669</v>
      </c>
      <c r="H31" s="34">
        <f t="shared" si="3"/>
        <v>0.669</v>
      </c>
      <c r="I31" s="35">
        <f t="shared" si="6"/>
        <v>335399.4</v>
      </c>
      <c r="J31" s="35">
        <v>335399.4</v>
      </c>
      <c r="K31" s="35">
        <f t="shared" si="4"/>
        <v>0</v>
      </c>
      <c r="L31" s="34">
        <f t="shared" si="5"/>
        <v>0.33099999999999996</v>
      </c>
      <c r="M31" s="35">
        <f t="shared" si="7"/>
        <v>165945</v>
      </c>
    </row>
    <row r="32" spans="1:13" ht="14.25">
      <c r="A32" s="30">
        <v>20</v>
      </c>
      <c r="B32" s="31" t="s">
        <v>35</v>
      </c>
      <c r="C32" s="32">
        <v>4550</v>
      </c>
      <c r="D32" s="27">
        <v>8230</v>
      </c>
      <c r="E32" s="33">
        <v>0.45</v>
      </c>
      <c r="F32" s="33">
        <v>0.828</v>
      </c>
      <c r="G32" s="33">
        <f t="shared" si="0"/>
        <v>0.543</v>
      </c>
      <c r="H32" s="34">
        <f t="shared" si="3"/>
        <v>0.543</v>
      </c>
      <c r="I32" s="35">
        <f t="shared" si="6"/>
        <v>244001.4</v>
      </c>
      <c r="J32" s="35">
        <v>235796.5</v>
      </c>
      <c r="K32" s="35">
        <f t="shared" si="4"/>
        <v>8204.899999999994</v>
      </c>
      <c r="L32" s="34">
        <f t="shared" si="5"/>
        <v>0.45699999999999996</v>
      </c>
      <c r="M32" s="35">
        <f t="shared" si="7"/>
        <v>205356.6</v>
      </c>
    </row>
    <row r="33" spans="1:13" ht="14.25">
      <c r="A33" s="30">
        <v>21</v>
      </c>
      <c r="B33" s="31" t="s">
        <v>36</v>
      </c>
      <c r="C33" s="32">
        <v>4098</v>
      </c>
      <c r="D33" s="27">
        <v>7378</v>
      </c>
      <c r="E33" s="33">
        <v>0.45</v>
      </c>
      <c r="F33" s="33">
        <v>0.85</v>
      </c>
      <c r="G33" s="33">
        <f t="shared" si="0"/>
        <v>0.529</v>
      </c>
      <c r="H33" s="34">
        <f t="shared" si="3"/>
        <v>0.529</v>
      </c>
      <c r="I33" s="35">
        <f t="shared" si="6"/>
        <v>191932.1</v>
      </c>
      <c r="J33" s="35">
        <v>191932.1</v>
      </c>
      <c r="K33" s="35">
        <f t="shared" si="4"/>
        <v>0</v>
      </c>
      <c r="L33" s="34">
        <f t="shared" si="5"/>
        <v>0.471</v>
      </c>
      <c r="M33" s="35">
        <f t="shared" si="7"/>
        <v>170888.5</v>
      </c>
    </row>
    <row r="34" spans="1:13" ht="14.25">
      <c r="A34" s="30">
        <v>22</v>
      </c>
      <c r="B34" s="31" t="s">
        <v>72</v>
      </c>
      <c r="C34" s="32">
        <v>5540</v>
      </c>
      <c r="D34" s="27">
        <v>6940</v>
      </c>
      <c r="E34" s="33">
        <v>0.45</v>
      </c>
      <c r="F34" s="33">
        <v>1.294</v>
      </c>
      <c r="G34" s="33">
        <f t="shared" si="0"/>
        <v>0.348</v>
      </c>
      <c r="H34" s="34">
        <f t="shared" si="3"/>
        <v>0.348</v>
      </c>
      <c r="I34" s="35">
        <f t="shared" si="6"/>
        <v>160557.2</v>
      </c>
      <c r="J34" s="35">
        <v>148529.9</v>
      </c>
      <c r="K34" s="35">
        <f t="shared" si="4"/>
        <v>12027.300000000017</v>
      </c>
      <c r="L34" s="34">
        <f t="shared" si="5"/>
        <v>0.652</v>
      </c>
      <c r="M34" s="35">
        <f t="shared" si="7"/>
        <v>300814</v>
      </c>
    </row>
    <row r="35" spans="1:13" ht="14.25">
      <c r="A35" s="30">
        <v>23</v>
      </c>
      <c r="B35" s="31" t="s">
        <v>37</v>
      </c>
      <c r="C35" s="32">
        <v>2315</v>
      </c>
      <c r="D35" s="27">
        <v>11615</v>
      </c>
      <c r="E35" s="33">
        <v>0.45</v>
      </c>
      <c r="F35" s="33">
        <v>0.876</v>
      </c>
      <c r="G35" s="33">
        <f t="shared" si="0"/>
        <v>0.514</v>
      </c>
      <c r="H35" s="34">
        <f t="shared" si="3"/>
        <v>0.514</v>
      </c>
      <c r="I35" s="35">
        <f t="shared" si="6"/>
        <v>165849.7</v>
      </c>
      <c r="J35" s="35">
        <v>165849.7</v>
      </c>
      <c r="K35" s="35">
        <f t="shared" si="4"/>
        <v>0</v>
      </c>
      <c r="L35" s="34">
        <f t="shared" si="5"/>
        <v>0.486</v>
      </c>
      <c r="M35" s="35">
        <f t="shared" si="7"/>
        <v>156815</v>
      </c>
    </row>
    <row r="36" spans="1:13" ht="14.25">
      <c r="A36" s="30">
        <v>24</v>
      </c>
      <c r="B36" s="31" t="s">
        <v>38</v>
      </c>
      <c r="C36" s="32">
        <v>2544</v>
      </c>
      <c r="D36" s="27">
        <v>8074</v>
      </c>
      <c r="E36" s="33">
        <v>0.45</v>
      </c>
      <c r="F36" s="36">
        <v>0.907</v>
      </c>
      <c r="G36" s="33">
        <f t="shared" si="0"/>
        <v>0.496</v>
      </c>
      <c r="H36" s="34">
        <f t="shared" si="3"/>
        <v>0.496</v>
      </c>
      <c r="I36" s="35">
        <f t="shared" si="6"/>
        <v>122255.6</v>
      </c>
      <c r="J36" s="35">
        <v>113124.9</v>
      </c>
      <c r="K36" s="35">
        <f t="shared" si="4"/>
        <v>9130.700000000012</v>
      </c>
      <c r="L36" s="34">
        <f t="shared" si="5"/>
        <v>0.504</v>
      </c>
      <c r="M36" s="35">
        <f t="shared" si="7"/>
        <v>124227.5</v>
      </c>
    </row>
    <row r="37" spans="1:13" ht="14.25">
      <c r="A37" s="30">
        <v>25</v>
      </c>
      <c r="B37" s="31" t="s">
        <v>39</v>
      </c>
      <c r="C37" s="32">
        <v>2488</v>
      </c>
      <c r="D37" s="27">
        <v>8012</v>
      </c>
      <c r="E37" s="33">
        <v>0.45</v>
      </c>
      <c r="F37" s="36">
        <v>0.713</v>
      </c>
      <c r="G37" s="33">
        <f t="shared" si="0"/>
        <v>0.631</v>
      </c>
      <c r="H37" s="34">
        <f t="shared" si="3"/>
        <v>0.631</v>
      </c>
      <c r="I37" s="35">
        <f t="shared" si="6"/>
        <v>150939.2</v>
      </c>
      <c r="J37" s="35">
        <v>140261.8</v>
      </c>
      <c r="K37" s="35">
        <f t="shared" si="4"/>
        <v>10677.400000000023</v>
      </c>
      <c r="L37" s="34">
        <f t="shared" si="5"/>
        <v>0.369</v>
      </c>
      <c r="M37" s="35">
        <f t="shared" si="7"/>
        <v>88267.1</v>
      </c>
    </row>
    <row r="38" spans="1:13" ht="27.75">
      <c r="A38" s="16"/>
      <c r="B38" s="17" t="s">
        <v>40</v>
      </c>
      <c r="C38" s="26">
        <f>C39+C40</f>
        <v>16921</v>
      </c>
      <c r="D38" s="27"/>
      <c r="E38" s="33"/>
      <c r="F38" s="36"/>
      <c r="G38" s="33"/>
      <c r="H38" s="34"/>
      <c r="I38" s="22">
        <f>I39+I40</f>
        <v>979441.4</v>
      </c>
      <c r="J38" s="22">
        <v>926043.2999999999</v>
      </c>
      <c r="K38" s="22"/>
      <c r="L38" s="34"/>
      <c r="M38" s="22">
        <f>M39+M40</f>
        <v>558336.5</v>
      </c>
    </row>
    <row r="39" spans="1:13" ht="27.75">
      <c r="A39" s="30">
        <v>26</v>
      </c>
      <c r="B39" s="31" t="s">
        <v>41</v>
      </c>
      <c r="C39" s="32">
        <v>2160</v>
      </c>
      <c r="D39" s="27">
        <v>7350</v>
      </c>
      <c r="E39" s="33">
        <v>0.45</v>
      </c>
      <c r="F39" s="36">
        <v>0.643</v>
      </c>
      <c r="G39" s="33">
        <f t="shared" si="0"/>
        <v>0.7</v>
      </c>
      <c r="H39" s="34">
        <f t="shared" si="3"/>
        <v>0.7</v>
      </c>
      <c r="I39" s="35">
        <f>ROUND(C39*D39*H39*12/1000,1)</f>
        <v>133358.4</v>
      </c>
      <c r="J39" s="35">
        <v>115268.6</v>
      </c>
      <c r="K39" s="35">
        <f t="shared" si="4"/>
        <v>18089.79999999999</v>
      </c>
      <c r="L39" s="34">
        <f t="shared" si="5"/>
        <v>0.30000000000000004</v>
      </c>
      <c r="M39" s="35">
        <f>ROUND(C39*D39*L39*12/1000,1)</f>
        <v>57153.6</v>
      </c>
    </row>
    <row r="40" spans="1:13" ht="14.25">
      <c r="A40" s="30">
        <v>27</v>
      </c>
      <c r="B40" s="31" t="s">
        <v>42</v>
      </c>
      <c r="C40" s="32">
        <v>14761</v>
      </c>
      <c r="D40" s="27">
        <v>7606</v>
      </c>
      <c r="E40" s="33">
        <v>0.45</v>
      </c>
      <c r="F40" s="36">
        <v>0.717</v>
      </c>
      <c r="G40" s="33">
        <f t="shared" si="0"/>
        <v>0.628</v>
      </c>
      <c r="H40" s="34">
        <f t="shared" si="3"/>
        <v>0.628</v>
      </c>
      <c r="I40" s="35">
        <f>ROUND(C40*D40*H40*12/1000,1)</f>
        <v>846083</v>
      </c>
      <c r="J40" s="35">
        <v>810774.7</v>
      </c>
      <c r="K40" s="35">
        <f t="shared" si="4"/>
        <v>35308.30000000005</v>
      </c>
      <c r="L40" s="34">
        <f t="shared" si="5"/>
        <v>0.372</v>
      </c>
      <c r="M40" s="35">
        <f>ROUND(C40*D40*L40*12/1000,1)</f>
        <v>501182.9</v>
      </c>
    </row>
    <row r="41" spans="1:13" ht="14.25">
      <c r="A41" s="16"/>
      <c r="B41" s="17" t="s">
        <v>43</v>
      </c>
      <c r="C41" s="26">
        <f>C42+C43</f>
        <v>26941</v>
      </c>
      <c r="D41" s="27"/>
      <c r="E41" s="33"/>
      <c r="F41" s="36"/>
      <c r="G41" s="33"/>
      <c r="H41" s="34"/>
      <c r="I41" s="22">
        <f>I42+I43</f>
        <v>1401904.7999999998</v>
      </c>
      <c r="J41" s="22">
        <v>1299259.3</v>
      </c>
      <c r="K41" s="22"/>
      <c r="L41" s="34"/>
      <c r="M41" s="37">
        <f>M42+M43</f>
        <v>942856.3999999999</v>
      </c>
    </row>
    <row r="42" spans="1:13" ht="14.25">
      <c r="A42" s="30">
        <v>28</v>
      </c>
      <c r="B42" s="31" t="s">
        <v>44</v>
      </c>
      <c r="C42" s="32">
        <v>12283</v>
      </c>
      <c r="D42" s="27">
        <v>7268</v>
      </c>
      <c r="E42" s="33">
        <v>0.45</v>
      </c>
      <c r="F42" s="36">
        <v>0.759</v>
      </c>
      <c r="G42" s="33">
        <f t="shared" si="0"/>
        <v>0.593</v>
      </c>
      <c r="H42" s="34">
        <f t="shared" si="3"/>
        <v>0.593</v>
      </c>
      <c r="I42" s="35">
        <f>ROUND(C42*D42*H42*12/1000,1)</f>
        <v>635265.6</v>
      </c>
      <c r="J42" s="35">
        <v>605371.9</v>
      </c>
      <c r="K42" s="35">
        <f t="shared" si="4"/>
        <v>29893.699999999953</v>
      </c>
      <c r="L42" s="34">
        <f t="shared" si="5"/>
        <v>0.40700000000000003</v>
      </c>
      <c r="M42" s="35">
        <f>ROUND(C42*D42*L42*12/1000,1)</f>
        <v>436008.6</v>
      </c>
    </row>
    <row r="43" spans="1:13" ht="14.25">
      <c r="A43" s="30">
        <v>29</v>
      </c>
      <c r="B43" s="31" t="s">
        <v>45</v>
      </c>
      <c r="C43" s="32">
        <v>14658</v>
      </c>
      <c r="D43" s="27">
        <v>7240</v>
      </c>
      <c r="E43" s="33">
        <v>0.45</v>
      </c>
      <c r="F43" s="36">
        <v>0.747</v>
      </c>
      <c r="G43" s="33">
        <f t="shared" si="0"/>
        <v>0.602</v>
      </c>
      <c r="H43" s="34">
        <f t="shared" si="3"/>
        <v>0.602</v>
      </c>
      <c r="I43" s="35">
        <f>ROUND(C43*D43*H43*12/1000,1)</f>
        <v>766639.2</v>
      </c>
      <c r="J43" s="35">
        <v>693887.4</v>
      </c>
      <c r="K43" s="35">
        <f t="shared" si="4"/>
        <v>72751.79999999993</v>
      </c>
      <c r="L43" s="34">
        <f t="shared" si="5"/>
        <v>0.398</v>
      </c>
      <c r="M43" s="35">
        <f>ROUND(C43*D43*L43*12/1000,1)</f>
        <v>506847.8</v>
      </c>
    </row>
    <row r="44" spans="1:13" ht="27.75">
      <c r="A44" s="30"/>
      <c r="B44" s="17" t="s">
        <v>46</v>
      </c>
      <c r="C44" s="26">
        <f>C45+C46</f>
        <v>2723</v>
      </c>
      <c r="D44" s="27"/>
      <c r="E44" s="33"/>
      <c r="F44" s="36"/>
      <c r="G44" s="33"/>
      <c r="H44" s="34"/>
      <c r="I44" s="37">
        <f>I45+I46</f>
        <v>182551.6</v>
      </c>
      <c r="J44" s="37">
        <v>182551.6</v>
      </c>
      <c r="K44" s="37"/>
      <c r="L44" s="34"/>
      <c r="M44" s="37">
        <f>M45+M46</f>
        <v>64139.8</v>
      </c>
    </row>
    <row r="45" spans="1:13" ht="14.25">
      <c r="A45" s="30">
        <v>30</v>
      </c>
      <c r="B45" s="31" t="s">
        <v>47</v>
      </c>
      <c r="C45" s="32">
        <v>2600</v>
      </c>
      <c r="D45" s="27">
        <v>7500</v>
      </c>
      <c r="E45" s="33">
        <v>0.45</v>
      </c>
      <c r="F45" s="36">
        <v>0.553</v>
      </c>
      <c r="G45" s="33">
        <f t="shared" si="0"/>
        <v>0.814</v>
      </c>
      <c r="H45" s="34">
        <f t="shared" si="3"/>
        <v>0.74</v>
      </c>
      <c r="I45" s="35">
        <f>ROUND(C45*D45*H45*12/1000,1)</f>
        <v>173160</v>
      </c>
      <c r="J45" s="35">
        <v>173160</v>
      </c>
      <c r="K45" s="35">
        <f t="shared" si="4"/>
        <v>0</v>
      </c>
      <c r="L45" s="34">
        <f t="shared" si="5"/>
        <v>0.26</v>
      </c>
      <c r="M45" s="35">
        <f>ROUND(C45*D45*L45*12/1000,1)</f>
        <v>60840</v>
      </c>
    </row>
    <row r="46" spans="1:13" ht="27.75">
      <c r="A46" s="30">
        <v>31</v>
      </c>
      <c r="B46" s="31" t="s">
        <v>76</v>
      </c>
      <c r="C46" s="32">
        <v>123</v>
      </c>
      <c r="D46" s="27">
        <v>8598.5</v>
      </c>
      <c r="E46" s="33">
        <v>0.45</v>
      </c>
      <c r="F46" s="36">
        <v>0.608</v>
      </c>
      <c r="G46" s="33">
        <f t="shared" si="0"/>
        <v>0.74</v>
      </c>
      <c r="H46" s="34">
        <f t="shared" si="3"/>
        <v>0.74</v>
      </c>
      <c r="I46" s="35">
        <f>ROUND(C46*D46*H46*12/1000,1)</f>
        <v>9391.6</v>
      </c>
      <c r="J46" s="35">
        <v>9391.6</v>
      </c>
      <c r="K46" s="35">
        <f t="shared" si="4"/>
        <v>0</v>
      </c>
      <c r="L46" s="34">
        <f t="shared" si="5"/>
        <v>0.26</v>
      </c>
      <c r="M46" s="35">
        <f>ROUND(C46*D46*L46*12/1000,1)</f>
        <v>3299.8</v>
      </c>
    </row>
    <row r="47" spans="1:13" ht="27.75">
      <c r="A47" s="16"/>
      <c r="B47" s="17" t="s">
        <v>48</v>
      </c>
      <c r="C47" s="26">
        <f>SUM(C48:C58)</f>
        <v>65334</v>
      </c>
      <c r="D47" s="27"/>
      <c r="E47" s="33"/>
      <c r="F47" s="36"/>
      <c r="G47" s="33"/>
      <c r="H47" s="34"/>
      <c r="I47" s="37">
        <f>SUM(I48:I58)</f>
        <v>3145064.8000000003</v>
      </c>
      <c r="J47" s="37">
        <v>2948487.9999999995</v>
      </c>
      <c r="K47" s="37"/>
      <c r="L47" s="34"/>
      <c r="M47" s="37">
        <f>SUM(M48:M58)</f>
        <v>2655858</v>
      </c>
    </row>
    <row r="48" spans="1:13" ht="14.25">
      <c r="A48" s="30">
        <v>32</v>
      </c>
      <c r="B48" s="31" t="s">
        <v>49</v>
      </c>
      <c r="C48" s="32">
        <v>3504</v>
      </c>
      <c r="D48" s="27">
        <v>9217</v>
      </c>
      <c r="E48" s="33">
        <v>0.45</v>
      </c>
      <c r="F48" s="36">
        <v>0.674</v>
      </c>
      <c r="G48" s="33">
        <f t="shared" si="0"/>
        <v>0.668</v>
      </c>
      <c r="H48" s="34">
        <f t="shared" si="3"/>
        <v>0.668</v>
      </c>
      <c r="I48" s="35">
        <f aca="true" t="shared" si="8" ref="I48:I58">ROUND(C48*D48*H48*12/1000,1)</f>
        <v>258887.7</v>
      </c>
      <c r="J48" s="35">
        <v>258887.7</v>
      </c>
      <c r="K48" s="35">
        <f t="shared" si="4"/>
        <v>0</v>
      </c>
      <c r="L48" s="34">
        <f t="shared" si="5"/>
        <v>0.33199999999999996</v>
      </c>
      <c r="M48" s="35">
        <f aca="true" t="shared" si="9" ref="M48:M58">ROUND(C48*D48*L48*12/1000,1)</f>
        <v>128668.7</v>
      </c>
    </row>
    <row r="49" spans="1:13" ht="14.25">
      <c r="A49" s="30">
        <v>33</v>
      </c>
      <c r="B49" s="31" t="s">
        <v>50</v>
      </c>
      <c r="C49" s="32">
        <v>2281</v>
      </c>
      <c r="D49" s="27">
        <v>8467</v>
      </c>
      <c r="E49" s="33">
        <v>0.45</v>
      </c>
      <c r="F49" s="36">
        <v>0.901</v>
      </c>
      <c r="G49" s="33">
        <f t="shared" si="0"/>
        <v>0.499</v>
      </c>
      <c r="H49" s="34">
        <f t="shared" si="3"/>
        <v>0.499</v>
      </c>
      <c r="I49" s="35">
        <f t="shared" si="8"/>
        <v>115647.6</v>
      </c>
      <c r="J49" s="35">
        <v>111794.4</v>
      </c>
      <c r="K49" s="35">
        <f t="shared" si="4"/>
        <v>3853.2000000000116</v>
      </c>
      <c r="L49" s="34">
        <f t="shared" si="5"/>
        <v>0.501</v>
      </c>
      <c r="M49" s="35">
        <f t="shared" si="9"/>
        <v>116111.1</v>
      </c>
    </row>
    <row r="50" spans="1:13" ht="14.25">
      <c r="A50" s="30">
        <v>34</v>
      </c>
      <c r="B50" s="31" t="s">
        <v>51</v>
      </c>
      <c r="C50" s="32">
        <v>6183</v>
      </c>
      <c r="D50" s="27">
        <v>7029</v>
      </c>
      <c r="E50" s="33">
        <v>0.45</v>
      </c>
      <c r="F50" s="36">
        <v>0.676</v>
      </c>
      <c r="G50" s="33">
        <f t="shared" si="0"/>
        <v>0.666</v>
      </c>
      <c r="H50" s="34">
        <f t="shared" si="3"/>
        <v>0.666</v>
      </c>
      <c r="I50" s="35">
        <f t="shared" si="8"/>
        <v>347334.8</v>
      </c>
      <c r="J50" s="35">
        <v>347334.8</v>
      </c>
      <c r="K50" s="35">
        <f t="shared" si="4"/>
        <v>0</v>
      </c>
      <c r="L50" s="34">
        <f t="shared" si="5"/>
        <v>0.33399999999999996</v>
      </c>
      <c r="M50" s="35">
        <f t="shared" si="9"/>
        <v>174188.9</v>
      </c>
    </row>
    <row r="51" spans="1:13" ht="14.25">
      <c r="A51" s="30">
        <v>35</v>
      </c>
      <c r="B51" s="31" t="s">
        <v>52</v>
      </c>
      <c r="C51" s="32">
        <v>5875</v>
      </c>
      <c r="D51" s="27">
        <v>7484</v>
      </c>
      <c r="E51" s="33">
        <v>0.45</v>
      </c>
      <c r="F51" s="36">
        <v>0.682</v>
      </c>
      <c r="G51" s="33">
        <f t="shared" si="0"/>
        <v>0.66</v>
      </c>
      <c r="H51" s="34">
        <f t="shared" si="3"/>
        <v>0.66</v>
      </c>
      <c r="I51" s="35">
        <f t="shared" si="8"/>
        <v>348230.5</v>
      </c>
      <c r="J51" s="35">
        <v>329559.4</v>
      </c>
      <c r="K51" s="35">
        <f t="shared" si="4"/>
        <v>18671.099999999977</v>
      </c>
      <c r="L51" s="34">
        <f t="shared" si="5"/>
        <v>0.33999999999999997</v>
      </c>
      <c r="M51" s="35">
        <f t="shared" si="9"/>
        <v>179391.5</v>
      </c>
    </row>
    <row r="52" spans="1:13" ht="14.25">
      <c r="A52" s="30">
        <v>36</v>
      </c>
      <c r="B52" s="31" t="s">
        <v>53</v>
      </c>
      <c r="C52" s="32">
        <v>7876</v>
      </c>
      <c r="D52" s="27">
        <v>6484.94</v>
      </c>
      <c r="E52" s="33">
        <v>0.45</v>
      </c>
      <c r="F52" s="36">
        <v>0.919</v>
      </c>
      <c r="G52" s="33">
        <f t="shared" si="0"/>
        <v>0.49</v>
      </c>
      <c r="H52" s="34">
        <f t="shared" si="3"/>
        <v>0.49</v>
      </c>
      <c r="I52" s="35">
        <f t="shared" si="8"/>
        <v>300323.3</v>
      </c>
      <c r="J52" s="35">
        <v>300323.3</v>
      </c>
      <c r="K52" s="35">
        <f t="shared" si="4"/>
        <v>0</v>
      </c>
      <c r="L52" s="34">
        <f t="shared" si="5"/>
        <v>0.51</v>
      </c>
      <c r="M52" s="35">
        <f t="shared" si="9"/>
        <v>312581.4</v>
      </c>
    </row>
    <row r="53" spans="1:13" ht="14.25">
      <c r="A53" s="30">
        <v>37</v>
      </c>
      <c r="B53" s="31" t="s">
        <v>54</v>
      </c>
      <c r="C53" s="32">
        <v>4560</v>
      </c>
      <c r="D53" s="27">
        <v>5398</v>
      </c>
      <c r="E53" s="33">
        <v>0.45</v>
      </c>
      <c r="F53" s="36">
        <v>0.939</v>
      </c>
      <c r="G53" s="33">
        <f t="shared" si="0"/>
        <v>0.479</v>
      </c>
      <c r="H53" s="34">
        <f t="shared" si="3"/>
        <v>0.479</v>
      </c>
      <c r="I53" s="35">
        <f t="shared" si="8"/>
        <v>141486.3</v>
      </c>
      <c r="J53" s="35">
        <v>140400.4</v>
      </c>
      <c r="K53" s="35">
        <f t="shared" si="4"/>
        <v>1085.8999999999942</v>
      </c>
      <c r="L53" s="34">
        <f t="shared" si="5"/>
        <v>0.521</v>
      </c>
      <c r="M53" s="35">
        <f t="shared" si="9"/>
        <v>153892.2</v>
      </c>
    </row>
    <row r="54" spans="1:13" ht="14.25">
      <c r="A54" s="30">
        <v>38</v>
      </c>
      <c r="B54" s="31" t="s">
        <v>55</v>
      </c>
      <c r="C54" s="32">
        <v>4335</v>
      </c>
      <c r="D54" s="27">
        <v>6541</v>
      </c>
      <c r="E54" s="33">
        <v>0.45</v>
      </c>
      <c r="F54" s="36">
        <v>0.757</v>
      </c>
      <c r="G54" s="33">
        <f t="shared" si="0"/>
        <v>0.594</v>
      </c>
      <c r="H54" s="34">
        <f t="shared" si="3"/>
        <v>0.594</v>
      </c>
      <c r="I54" s="35">
        <f t="shared" si="8"/>
        <v>202116.1</v>
      </c>
      <c r="J54" s="35">
        <v>191952</v>
      </c>
      <c r="K54" s="35">
        <f t="shared" si="4"/>
        <v>10164.100000000006</v>
      </c>
      <c r="L54" s="34">
        <f t="shared" si="5"/>
        <v>0.406</v>
      </c>
      <c r="M54" s="35">
        <f t="shared" si="9"/>
        <v>138146.7</v>
      </c>
    </row>
    <row r="55" spans="1:13" ht="14.25">
      <c r="A55" s="30">
        <v>39</v>
      </c>
      <c r="B55" s="31" t="s">
        <v>56</v>
      </c>
      <c r="C55" s="32">
        <v>4964</v>
      </c>
      <c r="D55" s="27">
        <v>9124</v>
      </c>
      <c r="E55" s="33">
        <v>0.45</v>
      </c>
      <c r="F55" s="36">
        <v>0.912</v>
      </c>
      <c r="G55" s="33">
        <f t="shared" si="0"/>
        <v>0.493</v>
      </c>
      <c r="H55" s="34">
        <f t="shared" si="3"/>
        <v>0.493</v>
      </c>
      <c r="I55" s="35">
        <f t="shared" si="8"/>
        <v>267944.7</v>
      </c>
      <c r="J55" s="35">
        <v>267944.7</v>
      </c>
      <c r="K55" s="35">
        <f t="shared" si="4"/>
        <v>0</v>
      </c>
      <c r="L55" s="34">
        <f t="shared" si="5"/>
        <v>0.507</v>
      </c>
      <c r="M55" s="35">
        <f t="shared" si="9"/>
        <v>275553.7</v>
      </c>
    </row>
    <row r="56" spans="1:13" ht="14.25">
      <c r="A56" s="30">
        <v>40</v>
      </c>
      <c r="B56" s="31" t="s">
        <v>57</v>
      </c>
      <c r="C56" s="32">
        <v>12198</v>
      </c>
      <c r="D56" s="27">
        <v>7877</v>
      </c>
      <c r="E56" s="33">
        <v>0.45</v>
      </c>
      <c r="F56" s="36">
        <v>1.148</v>
      </c>
      <c r="G56" s="33">
        <f t="shared" si="0"/>
        <v>0.392</v>
      </c>
      <c r="H56" s="34">
        <f t="shared" si="3"/>
        <v>0.392</v>
      </c>
      <c r="I56" s="35">
        <f t="shared" si="8"/>
        <v>451977.5</v>
      </c>
      <c r="J56" s="35">
        <v>385985.4</v>
      </c>
      <c r="K56" s="35">
        <f t="shared" si="4"/>
        <v>65992.09999999998</v>
      </c>
      <c r="L56" s="34">
        <f t="shared" si="5"/>
        <v>0.608</v>
      </c>
      <c r="M56" s="35">
        <f t="shared" si="9"/>
        <v>701026.3</v>
      </c>
    </row>
    <row r="57" spans="1:13" ht="14.25">
      <c r="A57" s="30">
        <v>41</v>
      </c>
      <c r="B57" s="31" t="s">
        <v>58</v>
      </c>
      <c r="C57" s="32">
        <v>9290</v>
      </c>
      <c r="D57" s="27">
        <v>6495</v>
      </c>
      <c r="E57" s="33">
        <v>0.45</v>
      </c>
      <c r="F57" s="36">
        <v>0.747</v>
      </c>
      <c r="G57" s="33">
        <f t="shared" si="0"/>
        <v>0.602</v>
      </c>
      <c r="H57" s="34">
        <f t="shared" si="3"/>
        <v>0.602</v>
      </c>
      <c r="I57" s="35">
        <f t="shared" si="8"/>
        <v>435885.7</v>
      </c>
      <c r="J57" s="35">
        <v>415897.8</v>
      </c>
      <c r="K57" s="35">
        <f t="shared" si="4"/>
        <v>19987.900000000023</v>
      </c>
      <c r="L57" s="34">
        <f t="shared" si="5"/>
        <v>0.398</v>
      </c>
      <c r="M57" s="35">
        <f t="shared" si="9"/>
        <v>288176.9</v>
      </c>
    </row>
    <row r="58" spans="1:13" ht="14.25">
      <c r="A58" s="30">
        <v>42</v>
      </c>
      <c r="B58" s="31" t="s">
        <v>59</v>
      </c>
      <c r="C58" s="32">
        <v>4268</v>
      </c>
      <c r="D58" s="27">
        <v>9047</v>
      </c>
      <c r="E58" s="33">
        <v>0.45</v>
      </c>
      <c r="F58" s="36">
        <v>0.757</v>
      </c>
      <c r="G58" s="33">
        <f t="shared" si="0"/>
        <v>0.594</v>
      </c>
      <c r="H58" s="34">
        <f t="shared" si="3"/>
        <v>0.594</v>
      </c>
      <c r="I58" s="35">
        <f t="shared" si="8"/>
        <v>275230.6</v>
      </c>
      <c r="J58" s="35">
        <v>198408.1</v>
      </c>
      <c r="K58" s="35">
        <f t="shared" si="4"/>
        <v>76822.49999999997</v>
      </c>
      <c r="L58" s="34">
        <f t="shared" si="5"/>
        <v>0.406</v>
      </c>
      <c r="M58" s="35">
        <f t="shared" si="9"/>
        <v>188120.6</v>
      </c>
    </row>
    <row r="59" spans="1:13" ht="27.75">
      <c r="A59" s="16"/>
      <c r="B59" s="17" t="s">
        <v>60</v>
      </c>
      <c r="C59" s="26">
        <f>C60</f>
        <v>5781</v>
      </c>
      <c r="D59" s="27"/>
      <c r="E59" s="33"/>
      <c r="F59" s="36"/>
      <c r="G59" s="33"/>
      <c r="H59" s="34"/>
      <c r="I59" s="37">
        <f>I60</f>
        <v>402086.9</v>
      </c>
      <c r="J59" s="37">
        <v>346854.6</v>
      </c>
      <c r="K59" s="37"/>
      <c r="L59" s="34"/>
      <c r="M59" s="37">
        <f>M60</f>
        <v>197148.4</v>
      </c>
    </row>
    <row r="60" spans="1:13" ht="14.25">
      <c r="A60" s="30">
        <v>43</v>
      </c>
      <c r="B60" s="31" t="s">
        <v>61</v>
      </c>
      <c r="C60" s="32">
        <v>5781</v>
      </c>
      <c r="D60" s="27">
        <v>8638</v>
      </c>
      <c r="E60" s="33">
        <v>0.45</v>
      </c>
      <c r="F60" s="36">
        <v>0.671</v>
      </c>
      <c r="G60" s="33">
        <f t="shared" si="0"/>
        <v>0.671</v>
      </c>
      <c r="H60" s="34">
        <f t="shared" si="3"/>
        <v>0.671</v>
      </c>
      <c r="I60" s="35">
        <f>ROUND(C60*D60*H60*12/1000,1)</f>
        <v>402086.9</v>
      </c>
      <c r="J60" s="35">
        <v>346854.6</v>
      </c>
      <c r="K60" s="35">
        <f t="shared" si="4"/>
        <v>55232.30000000005</v>
      </c>
      <c r="L60" s="34">
        <f t="shared" si="5"/>
        <v>0.32899999999999996</v>
      </c>
      <c r="M60" s="35">
        <f>ROUND(C60*D60*L60*12/1000,1)</f>
        <v>197148.4</v>
      </c>
    </row>
    <row r="61" spans="1:13" ht="27.75">
      <c r="A61" s="16"/>
      <c r="B61" s="17" t="s">
        <v>62</v>
      </c>
      <c r="C61" s="26">
        <f>SUM(C62:C64)</f>
        <v>26653</v>
      </c>
      <c r="D61" s="27"/>
      <c r="E61" s="33"/>
      <c r="F61" s="36"/>
      <c r="G61" s="33"/>
      <c r="H61" s="34"/>
      <c r="I61" s="37">
        <f>SUM(I62:I64)</f>
        <v>1466831.7</v>
      </c>
      <c r="J61" s="37">
        <v>1450498.4</v>
      </c>
      <c r="K61" s="35"/>
      <c r="L61" s="34"/>
      <c r="M61" s="37">
        <f>SUM(M62:M64)</f>
        <v>1002670.5999999999</v>
      </c>
    </row>
    <row r="62" spans="1:13" ht="14.25">
      <c r="A62" s="30">
        <v>44</v>
      </c>
      <c r="B62" s="31" t="s">
        <v>63</v>
      </c>
      <c r="C62" s="32">
        <v>12325</v>
      </c>
      <c r="D62" s="27">
        <v>7524</v>
      </c>
      <c r="E62" s="33">
        <v>0.45</v>
      </c>
      <c r="F62" s="36">
        <v>0.666</v>
      </c>
      <c r="G62" s="33">
        <f t="shared" si="0"/>
        <v>0.676</v>
      </c>
      <c r="H62" s="34">
        <f t="shared" si="3"/>
        <v>0.676</v>
      </c>
      <c r="I62" s="35">
        <f>ROUND(C62*D62*H62*12/1000,1)</f>
        <v>752252.5</v>
      </c>
      <c r="J62" s="35">
        <v>740167.7</v>
      </c>
      <c r="K62" s="35">
        <f t="shared" si="4"/>
        <v>12084.800000000047</v>
      </c>
      <c r="L62" s="34">
        <f t="shared" si="5"/>
        <v>0.32399999999999995</v>
      </c>
      <c r="M62" s="35">
        <f>ROUND(C62*D62*L62*12/1000,1)</f>
        <v>360547.1</v>
      </c>
    </row>
    <row r="63" spans="1:13" ht="14.25">
      <c r="A63" s="30">
        <v>45</v>
      </c>
      <c r="B63" s="31" t="s">
        <v>64</v>
      </c>
      <c r="C63" s="32">
        <v>9798</v>
      </c>
      <c r="D63" s="27">
        <v>7797</v>
      </c>
      <c r="E63" s="33">
        <v>0.45</v>
      </c>
      <c r="F63" s="36">
        <v>0.853</v>
      </c>
      <c r="G63" s="33">
        <f t="shared" si="0"/>
        <v>0.528</v>
      </c>
      <c r="H63" s="34">
        <f t="shared" si="3"/>
        <v>0.528</v>
      </c>
      <c r="I63" s="35">
        <f>ROUND(C63*D63*H63*12/1000,1)</f>
        <v>484038.8</v>
      </c>
      <c r="J63" s="35">
        <v>484038.8</v>
      </c>
      <c r="K63" s="35">
        <f t="shared" si="4"/>
        <v>0</v>
      </c>
      <c r="L63" s="34">
        <f t="shared" si="5"/>
        <v>0.472</v>
      </c>
      <c r="M63" s="35">
        <f>ROUND(C63*D63*L63*12/1000,1)</f>
        <v>432701.3</v>
      </c>
    </row>
    <row r="64" spans="1:13" ht="14.25">
      <c r="A64" s="30">
        <v>46</v>
      </c>
      <c r="B64" s="31" t="s">
        <v>73</v>
      </c>
      <c r="C64" s="32">
        <v>4530</v>
      </c>
      <c r="D64" s="27">
        <v>8093.5</v>
      </c>
      <c r="E64" s="33">
        <v>0.45</v>
      </c>
      <c r="F64" s="36">
        <v>0.859</v>
      </c>
      <c r="G64" s="33">
        <f t="shared" si="0"/>
        <v>0.524</v>
      </c>
      <c r="H64" s="34">
        <f t="shared" si="3"/>
        <v>0.524</v>
      </c>
      <c r="I64" s="35">
        <f>ROUND(C64*D64*H64*12/1000,1)</f>
        <v>230540.4</v>
      </c>
      <c r="J64" s="35">
        <v>226291.9</v>
      </c>
      <c r="K64" s="35">
        <f t="shared" si="4"/>
        <v>4248.5</v>
      </c>
      <c r="L64" s="34">
        <f t="shared" si="5"/>
        <v>0.476</v>
      </c>
      <c r="M64" s="35">
        <f>ROUND(C64*D64*L64*12/1000,1)</f>
        <v>209422.2</v>
      </c>
    </row>
    <row r="65" spans="1:13" ht="27.75">
      <c r="A65" s="16"/>
      <c r="B65" s="17" t="s">
        <v>65</v>
      </c>
      <c r="C65" s="26">
        <f>SUM(C66:C72)</f>
        <v>22856</v>
      </c>
      <c r="D65" s="27"/>
      <c r="E65" s="33"/>
      <c r="F65" s="36"/>
      <c r="G65" s="33"/>
      <c r="H65" s="34"/>
      <c r="I65" s="37">
        <f>SUM(I66:I72)</f>
        <v>1951435.4000000001</v>
      </c>
      <c r="J65" s="37">
        <v>1837482.0000000002</v>
      </c>
      <c r="K65" s="37"/>
      <c r="L65" s="34"/>
      <c r="M65" s="37">
        <f>SUM(M66:M72)</f>
        <v>1530507.6</v>
      </c>
    </row>
    <row r="66" spans="1:13" ht="14.25">
      <c r="A66" s="30">
        <v>47</v>
      </c>
      <c r="B66" s="31" t="s">
        <v>66</v>
      </c>
      <c r="C66" s="32">
        <v>7492</v>
      </c>
      <c r="D66" s="27">
        <v>12596.05</v>
      </c>
      <c r="E66" s="33">
        <v>0.45</v>
      </c>
      <c r="F66" s="36">
        <v>0.764</v>
      </c>
      <c r="G66" s="33">
        <f t="shared" si="0"/>
        <v>0.589</v>
      </c>
      <c r="H66" s="34">
        <f t="shared" si="3"/>
        <v>0.589</v>
      </c>
      <c r="I66" s="35">
        <f aca="true" t="shared" si="10" ref="I66:I72">ROUND(C66*D66*H66*12/1000,1)</f>
        <v>667004.4</v>
      </c>
      <c r="J66" s="35">
        <v>625069.3</v>
      </c>
      <c r="K66" s="35">
        <f t="shared" si="4"/>
        <v>41935.09999999998</v>
      </c>
      <c r="L66" s="34">
        <f t="shared" si="5"/>
        <v>0.41100000000000003</v>
      </c>
      <c r="M66" s="35">
        <f aca="true" t="shared" si="11" ref="M66:M72">ROUND(C66*D66*L66*12/1000,1)</f>
        <v>465430.9</v>
      </c>
    </row>
    <row r="67" spans="1:13" ht="14.25">
      <c r="A67" s="30">
        <v>48</v>
      </c>
      <c r="B67" s="31" t="s">
        <v>67</v>
      </c>
      <c r="C67" s="32">
        <v>6735</v>
      </c>
      <c r="D67" s="27">
        <v>13275.51</v>
      </c>
      <c r="E67" s="33">
        <v>0.45</v>
      </c>
      <c r="F67" s="36">
        <v>0.815</v>
      </c>
      <c r="G67" s="33">
        <f t="shared" si="0"/>
        <v>0.552</v>
      </c>
      <c r="H67" s="34">
        <f t="shared" si="3"/>
        <v>0.552</v>
      </c>
      <c r="I67" s="35">
        <f t="shared" si="10"/>
        <v>592255.5</v>
      </c>
      <c r="J67" s="35">
        <v>547461.7</v>
      </c>
      <c r="K67" s="35">
        <f t="shared" si="4"/>
        <v>44793.80000000005</v>
      </c>
      <c r="L67" s="34">
        <f t="shared" si="5"/>
        <v>0.44799999999999995</v>
      </c>
      <c r="M67" s="35">
        <f t="shared" si="11"/>
        <v>480671.2</v>
      </c>
    </row>
    <row r="68" spans="1:13" ht="14.25">
      <c r="A68" s="30">
        <v>49</v>
      </c>
      <c r="B68" s="31" t="s">
        <v>68</v>
      </c>
      <c r="C68" s="32">
        <v>4006</v>
      </c>
      <c r="D68" s="27">
        <v>9540</v>
      </c>
      <c r="E68" s="33">
        <v>0.45</v>
      </c>
      <c r="F68" s="36">
        <v>0.829</v>
      </c>
      <c r="G68" s="33">
        <f t="shared" si="0"/>
        <v>0.543</v>
      </c>
      <c r="H68" s="34">
        <f t="shared" si="3"/>
        <v>0.543</v>
      </c>
      <c r="I68" s="35">
        <f t="shared" si="10"/>
        <v>249023.5</v>
      </c>
      <c r="J68" s="35">
        <v>249023.5</v>
      </c>
      <c r="K68" s="35">
        <f t="shared" si="4"/>
        <v>0</v>
      </c>
      <c r="L68" s="34">
        <f t="shared" si="5"/>
        <v>0.45699999999999996</v>
      </c>
      <c r="M68" s="35">
        <f t="shared" si="11"/>
        <v>209583.3</v>
      </c>
    </row>
    <row r="69" spans="1:13" ht="14.25">
      <c r="A69" s="30">
        <v>50</v>
      </c>
      <c r="B69" s="31" t="s">
        <v>69</v>
      </c>
      <c r="C69" s="32">
        <v>1350</v>
      </c>
      <c r="D69" s="27">
        <v>19128.6</v>
      </c>
      <c r="E69" s="33">
        <v>0.45</v>
      </c>
      <c r="F69" s="36">
        <v>0.633</v>
      </c>
      <c r="G69" s="33">
        <f t="shared" si="0"/>
        <v>0.711</v>
      </c>
      <c r="H69" s="34">
        <f t="shared" si="3"/>
        <v>0.711</v>
      </c>
      <c r="I69" s="35">
        <f t="shared" si="10"/>
        <v>220327</v>
      </c>
      <c r="J69" s="35">
        <v>201754</v>
      </c>
      <c r="K69" s="35">
        <f t="shared" si="4"/>
        <v>18573</v>
      </c>
      <c r="L69" s="34">
        <f t="shared" si="5"/>
        <v>0.28900000000000003</v>
      </c>
      <c r="M69" s="35">
        <f t="shared" si="11"/>
        <v>89556.3</v>
      </c>
    </row>
    <row r="70" spans="1:13" ht="14.25">
      <c r="A70" s="30">
        <v>51</v>
      </c>
      <c r="B70" s="31" t="s">
        <v>70</v>
      </c>
      <c r="C70" s="32">
        <v>576</v>
      </c>
      <c r="D70" s="27">
        <v>16956</v>
      </c>
      <c r="E70" s="33">
        <v>0.45</v>
      </c>
      <c r="F70" s="36">
        <v>0.685</v>
      </c>
      <c r="G70" s="33">
        <f t="shared" si="0"/>
        <v>0.657</v>
      </c>
      <c r="H70" s="34">
        <f t="shared" si="3"/>
        <v>0.657</v>
      </c>
      <c r="I70" s="35">
        <f t="shared" si="10"/>
        <v>77000.3</v>
      </c>
      <c r="J70" s="35">
        <v>77000.3</v>
      </c>
      <c r="K70" s="35">
        <f t="shared" si="4"/>
        <v>0</v>
      </c>
      <c r="L70" s="34">
        <f t="shared" si="5"/>
        <v>0.34299999999999997</v>
      </c>
      <c r="M70" s="35">
        <f t="shared" si="11"/>
        <v>40199.6</v>
      </c>
    </row>
    <row r="71" spans="1:13" ht="14.25">
      <c r="A71" s="30">
        <v>52</v>
      </c>
      <c r="B71" s="31" t="s">
        <v>71</v>
      </c>
      <c r="C71" s="32">
        <v>1744</v>
      </c>
      <c r="D71" s="27">
        <v>13500</v>
      </c>
      <c r="E71" s="33">
        <v>0.45</v>
      </c>
      <c r="F71" s="36">
        <v>1.547</v>
      </c>
      <c r="G71" s="33">
        <f t="shared" si="0"/>
        <v>0.291</v>
      </c>
      <c r="H71" s="34">
        <f t="shared" si="3"/>
        <v>0.291</v>
      </c>
      <c r="I71" s="35">
        <f t="shared" si="10"/>
        <v>82215.6</v>
      </c>
      <c r="J71" s="35">
        <v>82215.6</v>
      </c>
      <c r="K71" s="35">
        <f t="shared" si="4"/>
        <v>0</v>
      </c>
      <c r="L71" s="34">
        <f t="shared" si="5"/>
        <v>0.7090000000000001</v>
      </c>
      <c r="M71" s="35">
        <f t="shared" si="11"/>
        <v>200312.4</v>
      </c>
    </row>
    <row r="72" spans="1:13" ht="14.25">
      <c r="A72" s="30">
        <v>53</v>
      </c>
      <c r="B72" s="31" t="s">
        <v>75</v>
      </c>
      <c r="C72" s="32">
        <v>953</v>
      </c>
      <c r="D72" s="27">
        <v>9475.6</v>
      </c>
      <c r="E72" s="33">
        <v>0.45</v>
      </c>
      <c r="F72" s="36">
        <v>0.767</v>
      </c>
      <c r="G72" s="33">
        <f t="shared" si="0"/>
        <v>0.587</v>
      </c>
      <c r="H72" s="34">
        <f t="shared" si="3"/>
        <v>0.587</v>
      </c>
      <c r="I72" s="35">
        <f t="shared" si="10"/>
        <v>63609.1</v>
      </c>
      <c r="J72" s="35">
        <v>54957.6</v>
      </c>
      <c r="K72" s="35">
        <f t="shared" si="4"/>
        <v>8651.5</v>
      </c>
      <c r="L72" s="34">
        <f t="shared" si="5"/>
        <v>0.41300000000000003</v>
      </c>
      <c r="M72" s="35">
        <f t="shared" si="11"/>
        <v>44753.9</v>
      </c>
    </row>
    <row r="73" spans="4:11" ht="17.25">
      <c r="D73" s="38"/>
      <c r="K73" s="39"/>
    </row>
    <row r="74" spans="1:11" ht="4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</row>
    <row r="75" ht="17.25">
      <c r="D75" s="38"/>
    </row>
    <row r="76" ht="17.25">
      <c r="D76" s="38"/>
    </row>
    <row r="77" ht="17.25">
      <c r="D77" s="38"/>
    </row>
    <row r="78" ht="17.25">
      <c r="D78" s="38"/>
    </row>
    <row r="79" ht="17.25">
      <c r="D79" s="38"/>
    </row>
    <row r="80" s="2" customFormat="1" ht="17.25">
      <c r="D80" s="38"/>
    </row>
    <row r="81" s="2" customFormat="1" ht="17.25">
      <c r="D81" s="38"/>
    </row>
    <row r="82" s="2" customFormat="1" ht="17.25">
      <c r="D82" s="38"/>
    </row>
    <row r="83" s="2" customFormat="1" ht="17.25">
      <c r="D83" s="38"/>
    </row>
    <row r="84" s="2" customFormat="1" ht="17.25">
      <c r="D84" s="38"/>
    </row>
    <row r="85" s="2" customFormat="1" ht="17.25">
      <c r="D85" s="38"/>
    </row>
    <row r="86" s="2" customFormat="1" ht="17.25">
      <c r="D86" s="38"/>
    </row>
    <row r="87" s="2" customFormat="1" ht="17.25">
      <c r="D87" s="38"/>
    </row>
    <row r="88" s="2" customFormat="1" ht="17.25">
      <c r="D88" s="38"/>
    </row>
    <row r="89" s="2" customFormat="1" ht="17.25">
      <c r="D89" s="38"/>
    </row>
    <row r="90" s="2" customFormat="1" ht="17.25">
      <c r="D90" s="38"/>
    </row>
    <row r="91" s="2" customFormat="1" ht="17.25">
      <c r="D91" s="38"/>
    </row>
    <row r="92" s="2" customFormat="1" ht="17.25">
      <c r="D92" s="38"/>
    </row>
    <row r="93" s="2" customFormat="1" ht="17.25">
      <c r="D93" s="38"/>
    </row>
    <row r="94" s="2" customFormat="1" ht="17.25">
      <c r="D94" s="38"/>
    </row>
    <row r="95" s="2" customFormat="1" ht="17.25">
      <c r="D95" s="38"/>
    </row>
    <row r="96" s="2" customFormat="1" ht="17.25">
      <c r="D96" s="38"/>
    </row>
    <row r="97" s="2" customFormat="1" ht="17.25">
      <c r="D97" s="38"/>
    </row>
    <row r="98" s="2" customFormat="1" ht="17.25">
      <c r="D98" s="38"/>
    </row>
    <row r="99" s="2" customFormat="1" ht="17.25">
      <c r="D99" s="38"/>
    </row>
    <row r="100" s="2" customFormat="1" ht="17.25">
      <c r="D100" s="38"/>
    </row>
    <row r="101" s="2" customFormat="1" ht="17.25">
      <c r="D101" s="38"/>
    </row>
  </sheetData>
  <sheetProtection/>
  <mergeCells count="14">
    <mergeCell ref="J5:J6"/>
    <mergeCell ref="K5:K6"/>
    <mergeCell ref="L5:L6"/>
    <mergeCell ref="M5:M6"/>
    <mergeCell ref="A2:M2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7480314960629921" right="0.7480314960629921" top="0.9448818897637796" bottom="0.6299212598425197" header="0.4330708661417323" footer="0.5118110236220472"/>
  <pageSetup fitToHeight="7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Spivak</dc:creator>
  <cp:keywords/>
  <dc:description/>
  <cp:lastModifiedBy>maksimovaig</cp:lastModifiedBy>
  <dcterms:created xsi:type="dcterms:W3CDTF">2015-10-28T10:26:14Z</dcterms:created>
  <dcterms:modified xsi:type="dcterms:W3CDTF">2015-10-29T08:28:06Z</dcterms:modified>
  <cp:category/>
  <cp:version/>
  <cp:contentType/>
  <cp:contentStatus/>
</cp:coreProperties>
</file>