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6" i="1"/>
  <c r="S91" i="1" l="1"/>
  <c r="T91" i="1"/>
  <c r="V91" i="1" s="1"/>
  <c r="J91" i="1"/>
  <c r="K91" i="1"/>
  <c r="M91" i="1" s="1"/>
  <c r="D91" i="1"/>
  <c r="T90" i="1"/>
  <c r="V90" i="1" s="1"/>
  <c r="S90" i="1"/>
  <c r="K90" i="1"/>
  <c r="M90" i="1" s="1"/>
  <c r="J90" i="1"/>
  <c r="D90" i="1"/>
  <c r="S89" i="1"/>
  <c r="T89" i="1"/>
  <c r="J89" i="1"/>
  <c r="K89" i="1"/>
  <c r="M89" i="1" s="1"/>
  <c r="D89" i="1"/>
  <c r="T88" i="1"/>
  <c r="S88" i="1"/>
  <c r="K88" i="1"/>
  <c r="J88" i="1"/>
  <c r="D88" i="1"/>
  <c r="S87" i="1"/>
  <c r="T87" i="1"/>
  <c r="J87" i="1"/>
  <c r="K87" i="1"/>
  <c r="D87" i="1"/>
  <c r="T86" i="1"/>
  <c r="S86" i="1"/>
  <c r="K86" i="1"/>
  <c r="J86" i="1"/>
  <c r="D86" i="1"/>
  <c r="S85" i="1"/>
  <c r="V85" i="1" s="1"/>
  <c r="T85" i="1"/>
  <c r="J85" i="1"/>
  <c r="K85" i="1"/>
  <c r="D85" i="1"/>
  <c r="T84" i="1"/>
  <c r="S84" i="1"/>
  <c r="K84" i="1"/>
  <c r="J84" i="1"/>
  <c r="D84" i="1"/>
  <c r="S83" i="1"/>
  <c r="T83" i="1"/>
  <c r="J83" i="1"/>
  <c r="K83" i="1"/>
  <c r="D83" i="1"/>
  <c r="T82" i="1"/>
  <c r="S82" i="1"/>
  <c r="V82" i="1" s="1"/>
  <c r="K82" i="1"/>
  <c r="M82" i="1" s="1"/>
  <c r="J82" i="1"/>
  <c r="D82" i="1"/>
  <c r="S81" i="1"/>
  <c r="T81" i="1"/>
  <c r="J81" i="1"/>
  <c r="K81" i="1"/>
  <c r="M81" i="1" s="1"/>
  <c r="D81" i="1"/>
  <c r="T80" i="1"/>
  <c r="S80" i="1"/>
  <c r="K80" i="1"/>
  <c r="M80" i="1" s="1"/>
  <c r="J80" i="1"/>
  <c r="D80" i="1"/>
  <c r="S79" i="1"/>
  <c r="T79" i="1"/>
  <c r="V79" i="1" s="1"/>
  <c r="J79" i="1"/>
  <c r="K79" i="1"/>
  <c r="D79" i="1"/>
  <c r="T78" i="1"/>
  <c r="S78" i="1"/>
  <c r="K78" i="1"/>
  <c r="J78" i="1"/>
  <c r="D78" i="1"/>
  <c r="S77" i="1"/>
  <c r="T77" i="1"/>
  <c r="J77" i="1"/>
  <c r="K77" i="1"/>
  <c r="D77" i="1"/>
  <c r="T76" i="1"/>
  <c r="S76" i="1"/>
  <c r="K76" i="1"/>
  <c r="J76" i="1"/>
  <c r="D76" i="1"/>
  <c r="S75" i="1"/>
  <c r="V75" i="1" s="1"/>
  <c r="T75" i="1"/>
  <c r="J75" i="1"/>
  <c r="K75" i="1"/>
  <c r="D75" i="1"/>
  <c r="T74" i="1"/>
  <c r="S74" i="1"/>
  <c r="K74" i="1"/>
  <c r="J74" i="1"/>
  <c r="D74" i="1"/>
  <c r="S73" i="1"/>
  <c r="V73" i="1" s="1"/>
  <c r="T73" i="1"/>
  <c r="J73" i="1"/>
  <c r="K73" i="1"/>
  <c r="M73" i="1" s="1"/>
  <c r="D73" i="1"/>
  <c r="T72" i="1"/>
  <c r="V72" i="1" s="1"/>
  <c r="S72" i="1"/>
  <c r="K72" i="1"/>
  <c r="M72" i="1" s="1"/>
  <c r="J72" i="1"/>
  <c r="D72" i="1"/>
  <c r="S71" i="1"/>
  <c r="V71" i="1" s="1"/>
  <c r="T71" i="1"/>
  <c r="J71" i="1"/>
  <c r="K71" i="1"/>
  <c r="D71" i="1"/>
  <c r="T70" i="1"/>
  <c r="S70" i="1"/>
  <c r="V70" i="1" s="1"/>
  <c r="K70" i="1"/>
  <c r="J70" i="1"/>
  <c r="D70" i="1"/>
  <c r="S69" i="1"/>
  <c r="T69" i="1"/>
  <c r="J69" i="1"/>
  <c r="K69" i="1"/>
  <c r="D69" i="1"/>
  <c r="U68" i="1"/>
  <c r="T68" i="1"/>
  <c r="V68" i="1" s="1"/>
  <c r="S68" i="1"/>
  <c r="K68" i="1"/>
  <c r="M68" i="1" s="1"/>
  <c r="J68" i="1"/>
  <c r="D68" i="1"/>
  <c r="S67" i="1"/>
  <c r="T67" i="1"/>
  <c r="J67" i="1"/>
  <c r="K67" i="1"/>
  <c r="D67" i="1"/>
  <c r="T66" i="1"/>
  <c r="V66" i="1" s="1"/>
  <c r="S66" i="1"/>
  <c r="J66" i="1"/>
  <c r="K66" i="1"/>
  <c r="D66" i="1"/>
  <c r="T65" i="1"/>
  <c r="S65" i="1"/>
  <c r="J65" i="1"/>
  <c r="K65" i="1"/>
  <c r="D65" i="1"/>
  <c r="T64" i="1"/>
  <c r="V64" i="1" s="1"/>
  <c r="S64" i="1"/>
  <c r="K64" i="1"/>
  <c r="M64" i="1" s="1"/>
  <c r="J64" i="1"/>
  <c r="D64" i="1"/>
  <c r="S63" i="1"/>
  <c r="T63" i="1"/>
  <c r="K63" i="1"/>
  <c r="J63" i="1"/>
  <c r="D63" i="1"/>
  <c r="T62" i="1"/>
  <c r="V62" i="1" s="1"/>
  <c r="S62" i="1"/>
  <c r="K62" i="1"/>
  <c r="M62" i="1" s="1"/>
  <c r="W62" i="1" s="1"/>
  <c r="J62" i="1"/>
  <c r="D62" i="1"/>
  <c r="T61" i="1"/>
  <c r="S61" i="1"/>
  <c r="K61" i="1"/>
  <c r="J61" i="1"/>
  <c r="D61" i="1"/>
  <c r="S60" i="1"/>
  <c r="T60" i="1"/>
  <c r="J60" i="1"/>
  <c r="K60" i="1"/>
  <c r="D60" i="1"/>
  <c r="S59" i="1"/>
  <c r="T59" i="1"/>
  <c r="K59" i="1"/>
  <c r="J59" i="1"/>
  <c r="D59" i="1"/>
  <c r="S58" i="1"/>
  <c r="T58" i="1"/>
  <c r="K58" i="1"/>
  <c r="M58" i="1" s="1"/>
  <c r="J58" i="1"/>
  <c r="D58" i="1"/>
  <c r="T57" i="1"/>
  <c r="S57" i="1"/>
  <c r="K57" i="1"/>
  <c r="J57" i="1"/>
  <c r="D57" i="1"/>
  <c r="S56" i="1"/>
  <c r="T56" i="1"/>
  <c r="J56" i="1"/>
  <c r="K56" i="1"/>
  <c r="D56" i="1"/>
  <c r="S55" i="1"/>
  <c r="T55" i="1"/>
  <c r="J55" i="1"/>
  <c r="K55" i="1"/>
  <c r="D55" i="1"/>
  <c r="S54" i="1"/>
  <c r="T54" i="1"/>
  <c r="J54" i="1"/>
  <c r="K54" i="1"/>
  <c r="D54" i="1"/>
  <c r="T53" i="1"/>
  <c r="S53" i="1"/>
  <c r="J53" i="1"/>
  <c r="K53" i="1"/>
  <c r="D53" i="1"/>
  <c r="T52" i="1"/>
  <c r="V52" i="1" s="1"/>
  <c r="S52" i="1"/>
  <c r="K52" i="1"/>
  <c r="M52" i="1" s="1"/>
  <c r="J52" i="1"/>
  <c r="D52" i="1"/>
  <c r="S51" i="1"/>
  <c r="T51" i="1"/>
  <c r="J51" i="1"/>
  <c r="K51" i="1"/>
  <c r="D51" i="1"/>
  <c r="T50" i="1"/>
  <c r="V50" i="1" s="1"/>
  <c r="S50" i="1"/>
  <c r="J50" i="1"/>
  <c r="K50" i="1"/>
  <c r="D50" i="1"/>
  <c r="T49" i="1"/>
  <c r="S49" i="1"/>
  <c r="J49" i="1"/>
  <c r="K49" i="1"/>
  <c r="D49" i="1"/>
  <c r="T48" i="1"/>
  <c r="V48" i="1" s="1"/>
  <c r="S48" i="1"/>
  <c r="K48" i="1"/>
  <c r="M48" i="1" s="1"/>
  <c r="J48" i="1"/>
  <c r="D48" i="1"/>
  <c r="S47" i="1"/>
  <c r="T47" i="1"/>
  <c r="K47" i="1"/>
  <c r="J47" i="1"/>
  <c r="D47" i="1"/>
  <c r="T46" i="1"/>
  <c r="V46" i="1" s="1"/>
  <c r="S46" i="1"/>
  <c r="K46" i="1"/>
  <c r="M46" i="1" s="1"/>
  <c r="W46" i="1" s="1"/>
  <c r="J46" i="1"/>
  <c r="D46" i="1"/>
  <c r="T45" i="1"/>
  <c r="S45" i="1"/>
  <c r="K45" i="1"/>
  <c r="J45" i="1"/>
  <c r="D45" i="1"/>
  <c r="S44" i="1"/>
  <c r="T44" i="1"/>
  <c r="J44" i="1"/>
  <c r="K44" i="1"/>
  <c r="D44" i="1"/>
  <c r="S43" i="1"/>
  <c r="T43" i="1"/>
  <c r="K43" i="1"/>
  <c r="J43" i="1"/>
  <c r="D43" i="1"/>
  <c r="S42" i="1"/>
  <c r="T42" i="1"/>
  <c r="K42" i="1"/>
  <c r="M42" i="1" s="1"/>
  <c r="J42" i="1"/>
  <c r="D42" i="1"/>
  <c r="T41" i="1"/>
  <c r="S41" i="1"/>
  <c r="K41" i="1"/>
  <c r="J41" i="1"/>
  <c r="D41" i="1"/>
  <c r="S40" i="1"/>
  <c r="T40" i="1"/>
  <c r="J40" i="1"/>
  <c r="K40" i="1"/>
  <c r="D40" i="1"/>
  <c r="S39" i="1"/>
  <c r="T39" i="1"/>
  <c r="J39" i="1"/>
  <c r="K39" i="1"/>
  <c r="D39" i="1"/>
  <c r="U38" i="1"/>
  <c r="S38" i="1"/>
  <c r="T38" i="1"/>
  <c r="J38" i="1"/>
  <c r="K38" i="1"/>
  <c r="D38" i="1"/>
  <c r="T37" i="1"/>
  <c r="S37" i="1"/>
  <c r="K37" i="1"/>
  <c r="J37" i="1"/>
  <c r="D37" i="1"/>
  <c r="S36" i="1"/>
  <c r="T36" i="1"/>
  <c r="V36" i="1" s="1"/>
  <c r="J36" i="1"/>
  <c r="K36" i="1"/>
  <c r="D36" i="1"/>
  <c r="T35" i="1"/>
  <c r="V35" i="1" s="1"/>
  <c r="S35" i="1"/>
  <c r="K35" i="1"/>
  <c r="M35" i="1" s="1"/>
  <c r="J35" i="1"/>
  <c r="D35" i="1"/>
  <c r="S34" i="1"/>
  <c r="T34" i="1"/>
  <c r="V34" i="1" s="1"/>
  <c r="J34" i="1"/>
  <c r="M34" i="1" s="1"/>
  <c r="K34" i="1"/>
  <c r="D34" i="1"/>
  <c r="T33" i="1"/>
  <c r="S33" i="1"/>
  <c r="K33" i="1"/>
  <c r="M33" i="1" s="1"/>
  <c r="J33" i="1"/>
  <c r="D33" i="1"/>
  <c r="S32" i="1"/>
  <c r="T32" i="1"/>
  <c r="J32" i="1"/>
  <c r="K32" i="1"/>
  <c r="M32" i="1" s="1"/>
  <c r="D32" i="1"/>
  <c r="T31" i="1"/>
  <c r="V31" i="1" s="1"/>
  <c r="S31" i="1"/>
  <c r="K31" i="1"/>
  <c r="M31" i="1" s="1"/>
  <c r="J31" i="1"/>
  <c r="D31" i="1"/>
  <c r="S30" i="1"/>
  <c r="T30" i="1"/>
  <c r="V30" i="1" s="1"/>
  <c r="J30" i="1"/>
  <c r="K30" i="1"/>
  <c r="D30" i="1"/>
  <c r="T29" i="1"/>
  <c r="S29" i="1"/>
  <c r="K29" i="1"/>
  <c r="J29" i="1"/>
  <c r="D29" i="1"/>
  <c r="S28" i="1"/>
  <c r="T28" i="1"/>
  <c r="J28" i="1"/>
  <c r="K28" i="1"/>
  <c r="D28" i="1"/>
  <c r="T27" i="1"/>
  <c r="S27" i="1"/>
  <c r="K27" i="1"/>
  <c r="J27" i="1"/>
  <c r="D27" i="1"/>
  <c r="S26" i="1"/>
  <c r="V26" i="1" s="1"/>
  <c r="T26" i="1"/>
  <c r="K26" i="1"/>
  <c r="M26" i="1" s="1"/>
  <c r="J26" i="1"/>
  <c r="D26" i="1"/>
  <c r="S25" i="1"/>
  <c r="T25" i="1"/>
  <c r="K25" i="1"/>
  <c r="J25" i="1"/>
  <c r="D25" i="1"/>
  <c r="S24" i="1"/>
  <c r="T24" i="1"/>
  <c r="J24" i="1"/>
  <c r="K24" i="1"/>
  <c r="D24" i="1"/>
  <c r="T23" i="1"/>
  <c r="S23" i="1"/>
  <c r="J23" i="1"/>
  <c r="K23" i="1"/>
  <c r="D23" i="1"/>
  <c r="T22" i="1"/>
  <c r="V22" i="1" s="1"/>
  <c r="S22" i="1"/>
  <c r="K22" i="1"/>
  <c r="M22" i="1" s="1"/>
  <c r="W22" i="1" s="1"/>
  <c r="J22" i="1"/>
  <c r="D22" i="1"/>
  <c r="S21" i="1"/>
  <c r="T21" i="1"/>
  <c r="K21" i="1"/>
  <c r="J21" i="1"/>
  <c r="D21" i="1"/>
  <c r="S20" i="1"/>
  <c r="T20" i="1"/>
  <c r="L20" i="1"/>
  <c r="J20" i="1"/>
  <c r="K20" i="1"/>
  <c r="D20" i="1"/>
  <c r="T19" i="1"/>
  <c r="S19" i="1"/>
  <c r="K19" i="1"/>
  <c r="J19" i="1"/>
  <c r="D19" i="1"/>
  <c r="S18" i="1"/>
  <c r="T18" i="1"/>
  <c r="V18" i="1" s="1"/>
  <c r="J18" i="1"/>
  <c r="K18" i="1"/>
  <c r="D18" i="1"/>
  <c r="T17" i="1"/>
  <c r="V17" i="1" s="1"/>
  <c r="S17" i="1"/>
  <c r="K17" i="1"/>
  <c r="M17" i="1" s="1"/>
  <c r="J17" i="1"/>
  <c r="D17" i="1"/>
  <c r="S16" i="1"/>
  <c r="T16" i="1"/>
  <c r="V16" i="1" s="1"/>
  <c r="J16" i="1"/>
  <c r="M16" i="1" s="1"/>
  <c r="W16" i="1" s="1"/>
  <c r="K16" i="1"/>
  <c r="D16" i="1"/>
  <c r="T15" i="1"/>
  <c r="V15" i="1" s="1"/>
  <c r="S15" i="1"/>
  <c r="K15" i="1"/>
  <c r="J15" i="1"/>
  <c r="M15" i="1" s="1"/>
  <c r="D15" i="1"/>
  <c r="S14" i="1"/>
  <c r="T14" i="1"/>
  <c r="J14" i="1"/>
  <c r="K14" i="1"/>
  <c r="D14" i="1"/>
  <c r="T13" i="1"/>
  <c r="S13" i="1"/>
  <c r="K13" i="1"/>
  <c r="J13" i="1"/>
  <c r="D13" i="1"/>
  <c r="S12" i="1"/>
  <c r="V12" i="1" s="1"/>
  <c r="T12" i="1"/>
  <c r="J12" i="1"/>
  <c r="K12" i="1"/>
  <c r="D12" i="1"/>
  <c r="T11" i="1"/>
  <c r="S11" i="1"/>
  <c r="V11" i="1" s="1"/>
  <c r="K11" i="1"/>
  <c r="J11" i="1"/>
  <c r="M11" i="1" s="1"/>
  <c r="W11" i="1" s="1"/>
  <c r="D11" i="1"/>
  <c r="S10" i="1"/>
  <c r="T10" i="1"/>
  <c r="J10" i="1"/>
  <c r="K10" i="1"/>
  <c r="D10" i="1"/>
  <c r="T9" i="1"/>
  <c r="S9" i="1"/>
  <c r="K9" i="1"/>
  <c r="J9" i="1"/>
  <c r="D9" i="1"/>
  <c r="S8" i="1"/>
  <c r="T8" i="1"/>
  <c r="J8" i="1"/>
  <c r="K8" i="1"/>
  <c r="D8" i="1"/>
  <c r="T7" i="1"/>
  <c r="S7" i="1"/>
  <c r="K7" i="1"/>
  <c r="J7" i="1"/>
  <c r="D7" i="1"/>
  <c r="S6" i="1"/>
  <c r="T6" i="1"/>
  <c r="J6" i="1"/>
  <c r="K6" i="1"/>
  <c r="D6" i="1"/>
  <c r="U5" i="1"/>
  <c r="O5" i="1"/>
  <c r="N5" i="1"/>
  <c r="L5" i="1"/>
  <c r="F5" i="1"/>
  <c r="E5" i="1"/>
  <c r="D5" i="1" l="1"/>
  <c r="W91" i="1"/>
  <c r="M6" i="1"/>
  <c r="W6" i="1" s="1"/>
  <c r="V7" i="1"/>
  <c r="V8" i="1"/>
  <c r="M9" i="1"/>
  <c r="M14" i="1"/>
  <c r="M18" i="1"/>
  <c r="M19" i="1"/>
  <c r="V20" i="1"/>
  <c r="V24" i="1"/>
  <c r="W24" i="1" s="1"/>
  <c r="M29" i="1"/>
  <c r="V33" i="1"/>
  <c r="V40" i="1"/>
  <c r="V44" i="1"/>
  <c r="M50" i="1"/>
  <c r="W50" i="1" s="1"/>
  <c r="M54" i="1"/>
  <c r="V56" i="1"/>
  <c r="V60" i="1"/>
  <c r="M66" i="1"/>
  <c r="W66" i="1" s="1"/>
  <c r="M69" i="1"/>
  <c r="M74" i="1"/>
  <c r="V76" i="1"/>
  <c r="M78" i="1"/>
  <c r="V80" i="1"/>
  <c r="V83" i="1"/>
  <c r="M84" i="1"/>
  <c r="V86" i="1"/>
  <c r="M88" i="1"/>
  <c r="V89" i="1"/>
  <c r="W73" i="1"/>
  <c r="M7" i="1"/>
  <c r="W7" i="1" s="1"/>
  <c r="M8" i="1"/>
  <c r="W8" i="1" s="1"/>
  <c r="V9" i="1"/>
  <c r="V10" i="1"/>
  <c r="M20" i="1"/>
  <c r="M24" i="1"/>
  <c r="M27" i="1"/>
  <c r="M30" i="1"/>
  <c r="W30" i="1" s="1"/>
  <c r="M37" i="1"/>
  <c r="M40" i="1"/>
  <c r="W40" i="1" s="1"/>
  <c r="V42" i="1"/>
  <c r="M44" i="1"/>
  <c r="W44" i="1" s="1"/>
  <c r="V54" i="1"/>
  <c r="W54" i="1" s="1"/>
  <c r="M56" i="1"/>
  <c r="W56" i="1" s="1"/>
  <c r="V58" i="1"/>
  <c r="M60" i="1"/>
  <c r="W60" i="1" s="1"/>
  <c r="V74" i="1"/>
  <c r="W74" i="1" s="1"/>
  <c r="M76" i="1"/>
  <c r="M79" i="1"/>
  <c r="M83" i="1"/>
  <c r="W83" i="1" s="1"/>
  <c r="V84" i="1"/>
  <c r="W9" i="1"/>
  <c r="W15" i="1"/>
  <c r="V19" i="1"/>
  <c r="W20" i="1"/>
  <c r="V28" i="1"/>
  <c r="V29" i="1"/>
  <c r="W34" i="1"/>
  <c r="W48" i="1"/>
  <c r="W52" i="1"/>
  <c r="W64" i="1"/>
  <c r="W68" i="1"/>
  <c r="V69" i="1"/>
  <c r="W82" i="1"/>
  <c r="W18" i="1"/>
  <c r="V23" i="1"/>
  <c r="W31" i="1"/>
  <c r="W33" i="1"/>
  <c r="W35" i="1"/>
  <c r="V47" i="1"/>
  <c r="V51" i="1"/>
  <c r="V63" i="1"/>
  <c r="V67" i="1"/>
  <c r="V77" i="1"/>
  <c r="V78" i="1"/>
  <c r="W78" i="1" s="1"/>
  <c r="V81" i="1"/>
  <c r="W81" i="1" s="1"/>
  <c r="V87" i="1"/>
  <c r="V88" i="1"/>
  <c r="W88" i="1" s="1"/>
  <c r="V13" i="1"/>
  <c r="V27" i="1"/>
  <c r="W27" i="1" s="1"/>
  <c r="V49" i="1"/>
  <c r="V53" i="1"/>
  <c r="V65" i="1"/>
  <c r="W72" i="1"/>
  <c r="W80" i="1"/>
  <c r="W90" i="1"/>
  <c r="V6" i="1"/>
  <c r="M85" i="1"/>
  <c r="W85" i="1" s="1"/>
  <c r="M10" i="1"/>
  <c r="W10" i="1" s="1"/>
  <c r="M12" i="1"/>
  <c r="M13" i="1"/>
  <c r="W13" i="1" s="1"/>
  <c r="M36" i="1"/>
  <c r="W36" i="1" s="1"/>
  <c r="M38" i="1"/>
  <c r="M45" i="1"/>
  <c r="M61" i="1"/>
  <c r="M86" i="1"/>
  <c r="M75" i="1"/>
  <c r="W75" i="1" s="1"/>
  <c r="M77" i="1"/>
  <c r="W77" i="1" s="1"/>
  <c r="W17" i="1"/>
  <c r="W19" i="1"/>
  <c r="W26" i="1"/>
  <c r="W69" i="1"/>
  <c r="W76" i="1"/>
  <c r="W14" i="1"/>
  <c r="M28" i="1"/>
  <c r="W42" i="1"/>
  <c r="W45" i="1"/>
  <c r="W58" i="1"/>
  <c r="V14" i="1"/>
  <c r="W12" i="1"/>
  <c r="W79" i="1"/>
  <c r="V39" i="1"/>
  <c r="M49" i="1"/>
  <c r="W49" i="1" s="1"/>
  <c r="M65" i="1"/>
  <c r="W65" i="1" s="1"/>
  <c r="W89" i="1"/>
  <c r="V21" i="1"/>
  <c r="V25" i="1"/>
  <c r="V32" i="1"/>
  <c r="W32" i="1" s="1"/>
  <c r="V41" i="1"/>
  <c r="V43" i="1"/>
  <c r="M53" i="1"/>
  <c r="V57" i="1"/>
  <c r="V59" i="1"/>
  <c r="M70" i="1"/>
  <c r="W70" i="1" s="1"/>
  <c r="M87" i="1"/>
  <c r="M23" i="1"/>
  <c r="W23" i="1" s="1"/>
  <c r="V38" i="1"/>
  <c r="V55" i="1"/>
  <c r="M71" i="1"/>
  <c r="W71" i="1" s="1"/>
  <c r="M21" i="1"/>
  <c r="M25" i="1"/>
  <c r="V37" i="1"/>
  <c r="M41" i="1"/>
  <c r="V45" i="1"/>
  <c r="M57" i="1"/>
  <c r="V61" i="1"/>
  <c r="W61" i="1" s="1"/>
  <c r="M39" i="1"/>
  <c r="M43" i="1"/>
  <c r="M47" i="1"/>
  <c r="W47" i="1" s="1"/>
  <c r="M51" i="1"/>
  <c r="M55" i="1"/>
  <c r="M59" i="1"/>
  <c r="W59" i="1" s="1"/>
  <c r="M63" i="1"/>
  <c r="M67" i="1"/>
  <c r="W29" i="1" l="1"/>
  <c r="W84" i="1"/>
  <c r="W63" i="1"/>
  <c r="W25" i="1"/>
  <c r="W86" i="1"/>
  <c r="W37" i="1"/>
  <c r="W21" i="1"/>
  <c r="W39" i="1"/>
  <c r="W41" i="1"/>
  <c r="W67" i="1"/>
  <c r="W51" i="1"/>
  <c r="W87" i="1"/>
  <c r="W53" i="1"/>
  <c r="W28" i="1"/>
  <c r="W43" i="1"/>
  <c r="W38" i="1"/>
  <c r="V5" i="1"/>
  <c r="W57" i="1"/>
  <c r="M5" i="1"/>
  <c r="W55" i="1"/>
  <c r="W5" i="1" s="1"/>
</calcChain>
</file>

<file path=xl/sharedStrings.xml><?xml version="1.0" encoding="utf-8"?>
<sst xmlns="http://schemas.openxmlformats.org/spreadsheetml/2006/main" count="115" uniqueCount="115">
  <si>
    <t>Расчет потребности в субвенции из федерального бюджета бюджету субъекта Российской Федерации на финансовое обеспечение выплаты единовременного пособия беременной жене военнослужащего, проходящего военную службу по призыву, и ежемесячного пособия беременной жене военнослужащего, проходящего военную службу по призыву, на 2019 год</t>
  </si>
  <si>
    <t>№ п/п</t>
  </si>
  <si>
    <t>Наименование субъекта Российской Федерации</t>
  </si>
  <si>
    <t>Код по ОКТМО</t>
  </si>
  <si>
    <t>в том числе:</t>
  </si>
  <si>
    <t>Размер выплаты единовременного пособия (руб)</t>
  </si>
  <si>
    <r>
      <t xml:space="preserve">Почтовые расходы и компенсация затрат на осуществление переданных полномочий (не более 1,5%) (рублей) </t>
    </r>
    <r>
      <rPr>
        <b/>
        <sz val="10"/>
        <color indexed="8"/>
        <rFont val="Times New Roman"/>
        <family val="1"/>
        <charset val="204"/>
      </rPr>
      <t>Пр1</t>
    </r>
  </si>
  <si>
    <t>Необходимая сумма средств на выплату единовремен-ного пособия (руб.) (гр.3 x гр.8 + гр.4 х гр.9 + гр.10)</t>
  </si>
  <si>
    <r>
      <t xml:space="preserve">Прогнозная численность детей военнослужа-щих (чел.) </t>
    </r>
    <r>
      <rPr>
        <b/>
        <sz val="10"/>
        <color indexed="8"/>
        <rFont val="Times New Roman"/>
        <family val="1"/>
        <charset val="204"/>
      </rPr>
      <t>Еpi</t>
    </r>
  </si>
  <si>
    <t>Прогнозное количество выплат (шт.)</t>
  </si>
  <si>
    <t>Размер выплаты ежемесячного пособия (руб)</t>
  </si>
  <si>
    <t>Почтовые расходы и компенсация затрат на осуществление переданных полномочий (не более 1,5%) (рублей)                        Пр2</t>
  </si>
  <si>
    <t>Необходимая сумма средств на выплату ежемесячного пособия (руб.) (гр.13 х гр.17 + гр.13 х гр.18 x 11мес. + гр.19)</t>
  </si>
  <si>
    <r>
      <t xml:space="preserve">Общий объем средств на предоставление пособий на соответствую-щий год (тыс.руб.)                  (гр.11 + гр.20)                </t>
    </r>
    <r>
      <rPr>
        <b/>
        <sz val="10"/>
        <color indexed="8"/>
        <rFont val="Times New Roman"/>
        <family val="1"/>
        <charset val="204"/>
      </rPr>
      <t>Ci</t>
    </r>
  </si>
  <si>
    <t>на январь</t>
  </si>
  <si>
    <t>на февраль-декабрь</t>
  </si>
  <si>
    <r>
      <t>Размер выплаты на январь (предыдущего</t>
    </r>
    <r>
      <rPr>
        <b/>
        <sz val="10"/>
        <color indexed="8"/>
        <rFont val="Times New Roman"/>
        <family val="1"/>
        <charset val="204"/>
      </rPr>
      <t xml:space="preserve"> 2018 года без индексации</t>
    </r>
    <r>
      <rPr>
        <sz val="10"/>
        <color indexed="8"/>
        <rFont val="Times New Roman"/>
        <family val="1"/>
        <charset val="204"/>
      </rPr>
      <t xml:space="preserve">) </t>
    </r>
    <r>
      <rPr>
        <b/>
        <sz val="10"/>
        <color indexed="8"/>
        <rFont val="Times New Roman"/>
        <family val="1"/>
        <charset val="204"/>
      </rPr>
      <t>Пед</t>
    </r>
  </si>
  <si>
    <r>
      <t>Районный коэффициент (%)</t>
    </r>
    <r>
      <rPr>
        <b/>
        <sz val="10"/>
        <color indexed="8"/>
        <rFont val="Times New Roman"/>
        <family val="1"/>
        <charset val="204"/>
      </rPr>
      <t xml:space="preserve"> Кi</t>
    </r>
  </si>
  <si>
    <r>
      <t xml:space="preserve">Размер выплаты пособия с учетом районного коэффициента </t>
    </r>
    <r>
      <rPr>
        <b/>
        <sz val="10"/>
        <color indexed="8"/>
        <rFont val="Times New Roman"/>
        <family val="1"/>
        <charset val="204"/>
      </rPr>
      <t xml:space="preserve">2018 года                             </t>
    </r>
    <r>
      <rPr>
        <sz val="10"/>
        <color indexed="8"/>
        <rFont val="Times New Roman"/>
        <family val="1"/>
        <charset val="204"/>
      </rPr>
      <t>(гр.5 x гр.7)</t>
    </r>
  </si>
  <si>
    <r>
      <t>Размер выплаты на январь (предыдущего</t>
    </r>
    <r>
      <rPr>
        <b/>
        <sz val="10"/>
        <color indexed="8"/>
        <rFont val="Times New Roman"/>
        <family val="1"/>
        <charset val="204"/>
      </rPr>
      <t xml:space="preserve"> 2018 года без индексации</t>
    </r>
    <r>
      <rPr>
        <sz val="10"/>
        <color indexed="8"/>
        <rFont val="Times New Roman"/>
        <family val="1"/>
        <charset val="204"/>
      </rPr>
      <t xml:space="preserve">) </t>
    </r>
    <r>
      <rPr>
        <b/>
        <sz val="10"/>
        <color indexed="8"/>
        <rFont val="Times New Roman"/>
        <family val="1"/>
        <charset val="204"/>
      </rPr>
      <t>Пеж</t>
    </r>
  </si>
  <si>
    <r>
      <t xml:space="preserve">Районный коэффициент (%) </t>
    </r>
    <r>
      <rPr>
        <b/>
        <sz val="10"/>
        <color indexed="8"/>
        <rFont val="Times New Roman"/>
        <family val="1"/>
        <charset val="204"/>
      </rPr>
      <t>Кi</t>
    </r>
  </si>
  <si>
    <r>
      <t xml:space="preserve">Размер выплаты пособия с учетом районного коэффициента </t>
    </r>
    <r>
      <rPr>
        <b/>
        <sz val="10"/>
        <color indexed="8"/>
        <rFont val="Times New Roman"/>
        <family val="1"/>
        <charset val="204"/>
      </rPr>
      <t xml:space="preserve">2018 года                             </t>
    </r>
    <r>
      <rPr>
        <sz val="10"/>
        <color indexed="8"/>
        <rFont val="Times New Roman"/>
        <family val="1"/>
        <charset val="204"/>
      </rPr>
      <t>(гр.14 x гр.16)</t>
    </r>
  </si>
  <si>
    <t>Всего по Российской Федерации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</si>
  <si>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</si>
  <si>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</si>
  <si>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</si>
  <si>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</si>
  <si>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</si>
  <si>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</si>
  <si>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</si>
  <si>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</si>
  <si>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</si>
  <si>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</si>
  <si>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</si>
  <si>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</si>
  <si>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</si>
  <si>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</si>
  <si>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</si>
  <si>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</si>
  <si>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</si>
  <si>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</si>
  <si>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</si>
  <si>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</si>
  <si>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</si>
  <si>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</si>
  <si>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</si>
  <si>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</si>
  <si>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</si>
  <si>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</si>
  <si>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</si>
  <si>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</si>
  <si>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</si>
  <si>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</si>
  <si>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</si>
  <si>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</si>
  <si>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</si>
  <si>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</si>
  <si>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</si>
  <si>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</si>
  <si>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</si>
  <si>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</si>
  <si>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</si>
  <si>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</si>
  <si>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</si>
  <si>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</si>
  <si>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</si>
  <si>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</si>
  <si>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</si>
  <si>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</si>
  <si>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</si>
  <si>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</si>
  <si>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</si>
  <si>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</si>
  <si>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</si>
  <si>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</si>
  <si>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</si>
  <si>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</si>
  <si>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</si>
  <si>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</si>
  <si>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</si>
  <si>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</si>
  <si>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</si>
  <si>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</si>
  <si>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</si>
  <si>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</si>
  <si>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</si>
  <si>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</si>
  <si>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</si>
  <si>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</si>
  <si>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</si>
  <si>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</si>
  <si>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</si>
  <si>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</si>
  <si>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</si>
  <si>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</si>
  <si>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</si>
  <si>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</si>
  <si>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</si>
  <si>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</si>
  <si>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</si>
  <si>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</si>
  <si>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</si>
  <si>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</si>
  <si>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</si>
  <si>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</si>
  <si>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</si>
  <si>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</si>
  <si>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</si>
  <si>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Байконур</t>
  </si>
  <si>
    <t>Нераспредленный резерв</t>
  </si>
  <si>
    <r>
      <t xml:space="preserve">Прогнозная численность беременных жен военнослужащих (чел.)   </t>
    </r>
    <r>
      <rPr>
        <b/>
        <sz val="10"/>
        <color indexed="8"/>
        <rFont val="Times New Roman"/>
        <family val="1"/>
        <charset val="204"/>
      </rPr>
      <t>Ежi</t>
    </r>
  </si>
  <si>
    <r>
      <t>Размер выплаты пособия (</t>
    </r>
    <r>
      <rPr>
        <b/>
        <sz val="10"/>
        <rFont val="Times New Roman"/>
        <family val="1"/>
        <charset val="204"/>
      </rPr>
      <t>индексация 4,3%</t>
    </r>
    <r>
      <rPr>
        <sz val="10"/>
        <rFont val="Times New Roman"/>
        <family val="1"/>
        <charset val="204"/>
      </rPr>
      <t>)</t>
    </r>
    <r>
      <rPr>
        <b/>
        <sz val="10"/>
        <rFont val="Times New Roman"/>
        <family val="1"/>
        <charset val="204"/>
      </rPr>
      <t xml:space="preserve"> Пед</t>
    </r>
  </si>
  <si>
    <r>
      <t>Размер выплаты пособия (</t>
    </r>
    <r>
      <rPr>
        <b/>
        <sz val="10"/>
        <rFont val="Times New Roman"/>
        <family val="1"/>
        <charset val="204"/>
      </rPr>
      <t>индексация на 4,3%</t>
    </r>
    <r>
      <rPr>
        <sz val="10"/>
        <rFont val="Times New Roman"/>
        <family val="1"/>
        <charset val="204"/>
      </rPr>
      <t xml:space="preserve">)                 </t>
    </r>
    <r>
      <rPr>
        <b/>
        <sz val="10"/>
        <rFont val="Times New Roman"/>
        <family val="1"/>
        <charset val="204"/>
      </rPr>
      <t>Пеж</t>
    </r>
  </si>
  <si>
    <r>
      <t xml:space="preserve">Размер выплаты пособия с учетом районного коэффициента </t>
    </r>
    <r>
      <rPr>
        <b/>
        <sz val="10"/>
        <color indexed="8"/>
        <rFont val="Times New Roman"/>
        <family val="1"/>
        <charset val="204"/>
      </rPr>
      <t>(индексация 4,3%</t>
    </r>
    <r>
      <rPr>
        <sz val="10"/>
        <color indexed="8"/>
        <rFont val="Times New Roman"/>
        <family val="1"/>
        <charset val="204"/>
      </rPr>
      <t>)               (гр.6 x гр.7)</t>
    </r>
  </si>
  <si>
    <r>
      <t>Размер выплаты пособия с учетом районного коэффициента (</t>
    </r>
    <r>
      <rPr>
        <b/>
        <sz val="10"/>
        <color indexed="8"/>
        <rFont val="Times New Roman"/>
        <family val="1"/>
        <charset val="204"/>
      </rPr>
      <t>индексация 4,3%</t>
    </r>
    <r>
      <rPr>
        <sz val="10"/>
        <color indexed="8"/>
        <rFont val="Times New Roman"/>
        <family val="1"/>
        <charset val="204"/>
      </rPr>
      <t>)               (гр.15 x гр.16)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</si>
</sst>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General_)"/>
  </numFmts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165" fontId="4" fillId="3" borderId="7" xfId="0" applyNumberFormat="1" applyFont="1" applyFill="1" applyBorder="1" applyAlignment="1">
      <alignment horizontal="right" vertical="center"/>
    </xf>
    <xf numFmtId="0" fontId="3" fillId="4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wrapText="1"/>
    </xf>
    <xf numFmtId="3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4" borderId="7" xfId="0" applyNumberFormat="1" applyFont="1" applyFill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4" fontId="3" fillId="2" borderId="7" xfId="0" applyNumberFormat="1" applyFont="1" applyFill="1" applyBorder="1" applyAlignment="1">
      <alignment horizontal="right" vertical="center"/>
    </xf>
    <xf numFmtId="165" fontId="8" fillId="3" borderId="7" xfId="0" applyNumberFormat="1" applyFont="1" applyFill="1" applyBorder="1" applyAlignment="1">
      <alignment horizontal="right" vertical="center"/>
    </xf>
    <xf numFmtId="3" fontId="3" fillId="4" borderId="7" xfId="0" applyNumberFormat="1" applyFont="1" applyFill="1" applyBorder="1" applyAlignment="1">
      <alignment horizontal="right" vertical="center"/>
    </xf>
    <xf numFmtId="164" fontId="3" fillId="4" borderId="7" xfId="0" applyNumberFormat="1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left" vertical="center" wrapText="1"/>
    </xf>
    <xf numFmtId="166" fontId="5" fillId="4" borderId="7" xfId="0" applyNumberFormat="1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 wrapText="1"/>
    </xf>
    <xf numFmtId="165" fontId="4" fillId="4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81" sqref="N81"/>
    </sheetView>
  </sheetViews>
  <sheetFormatPr defaultRowHeight="15" x14ac:dyDescent="0.25"/>
  <cols>
    <col min="1" max="1" width="4" customWidth="1"/>
    <col min="2" max="2" width="28.7109375" customWidth="1"/>
    <col min="4" max="4" width="9.28515625" customWidth="1"/>
    <col min="5" max="5" width="7.42578125" customWidth="1"/>
    <col min="6" max="6" width="8.5703125" customWidth="1"/>
    <col min="7" max="7" width="11" customWidth="1"/>
    <col min="8" max="8" width="12" customWidth="1"/>
    <col min="9" max="9" width="7.28515625" customWidth="1"/>
    <col min="12" max="12" width="12.85546875" customWidth="1"/>
    <col min="13" max="13" width="13.28515625" customWidth="1"/>
    <col min="14" max="14" width="7.7109375" customWidth="1"/>
    <col min="15" max="15" width="8" customWidth="1"/>
    <col min="16" max="16" width="8.42578125" customWidth="1"/>
    <col min="18" max="18" width="7.42578125" customWidth="1"/>
    <col min="19" max="19" width="11.7109375" customWidth="1"/>
    <col min="20" max="20" width="10.85546875" customWidth="1"/>
    <col min="21" max="21" width="12" customWidth="1"/>
    <col min="22" max="22" width="13.5703125" customWidth="1"/>
    <col min="25" max="25" width="14.42578125" customWidth="1"/>
    <col min="26" max="26" width="27.28515625" customWidth="1"/>
  </cols>
  <sheetData>
    <row r="1" spans="1:26" ht="48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6" ht="15" customHeight="1" x14ac:dyDescent="0.25">
      <c r="A2" s="32" t="s">
        <v>1</v>
      </c>
      <c r="B2" s="32" t="s">
        <v>2</v>
      </c>
      <c r="C2" s="34" t="s">
        <v>3</v>
      </c>
      <c r="D2" s="34" t="s">
        <v>110</v>
      </c>
      <c r="E2" s="36" t="s">
        <v>4</v>
      </c>
      <c r="F2" s="37"/>
      <c r="G2" s="36" t="s">
        <v>5</v>
      </c>
      <c r="H2" s="38"/>
      <c r="I2" s="38"/>
      <c r="J2" s="38"/>
      <c r="K2" s="37"/>
      <c r="L2" s="34" t="s">
        <v>6</v>
      </c>
      <c r="M2" s="39" t="s">
        <v>7</v>
      </c>
      <c r="N2" s="34" t="s">
        <v>8</v>
      </c>
      <c r="O2" s="34" t="s">
        <v>9</v>
      </c>
      <c r="P2" s="36" t="s">
        <v>10</v>
      </c>
      <c r="Q2" s="38"/>
      <c r="R2" s="38"/>
      <c r="S2" s="38"/>
      <c r="T2" s="37"/>
      <c r="U2" s="41" t="s">
        <v>11</v>
      </c>
      <c r="V2" s="39" t="s">
        <v>12</v>
      </c>
      <c r="W2" s="43" t="s">
        <v>13</v>
      </c>
    </row>
    <row r="3" spans="1:26" ht="162.75" customHeight="1" x14ac:dyDescent="0.25">
      <c r="A3" s="33"/>
      <c r="B3" s="33"/>
      <c r="C3" s="35"/>
      <c r="D3" s="35"/>
      <c r="E3" s="1" t="s">
        <v>14</v>
      </c>
      <c r="F3" s="1" t="s">
        <v>15</v>
      </c>
      <c r="G3" s="1" t="s">
        <v>16</v>
      </c>
      <c r="H3" s="2" t="s">
        <v>111</v>
      </c>
      <c r="I3" s="1" t="s">
        <v>17</v>
      </c>
      <c r="J3" s="1" t="s">
        <v>18</v>
      </c>
      <c r="K3" s="1" t="s">
        <v>113</v>
      </c>
      <c r="L3" s="35"/>
      <c r="M3" s="40"/>
      <c r="N3" s="35"/>
      <c r="O3" s="35"/>
      <c r="P3" s="1" t="s">
        <v>19</v>
      </c>
      <c r="Q3" s="2" t="s">
        <v>112</v>
      </c>
      <c r="R3" s="1" t="s">
        <v>20</v>
      </c>
      <c r="S3" s="1" t="s">
        <v>21</v>
      </c>
      <c r="T3" s="1" t="s">
        <v>114</v>
      </c>
      <c r="U3" s="42"/>
      <c r="V3" s="40"/>
      <c r="W3" s="44"/>
    </row>
    <row r="4" spans="1:26" x14ac:dyDescent="0.25">
      <c r="A4" s="3"/>
      <c r="B4" s="3"/>
      <c r="C4" s="3">
        <v>1</v>
      </c>
      <c r="D4" s="4">
        <v>2</v>
      </c>
      <c r="E4" s="4">
        <v>3</v>
      </c>
      <c r="F4" s="4">
        <v>4</v>
      </c>
      <c r="G4" s="3">
        <v>5</v>
      </c>
      <c r="H4" s="4">
        <v>6</v>
      </c>
      <c r="I4" s="4">
        <v>7</v>
      </c>
      <c r="J4" s="4">
        <v>8</v>
      </c>
      <c r="K4" s="3">
        <v>9</v>
      </c>
      <c r="L4" s="4">
        <v>10</v>
      </c>
      <c r="M4" s="4">
        <v>11</v>
      </c>
      <c r="N4" s="4">
        <v>12</v>
      </c>
      <c r="O4" s="3">
        <v>13</v>
      </c>
      <c r="P4" s="4">
        <v>14</v>
      </c>
      <c r="Q4" s="4">
        <v>15</v>
      </c>
      <c r="R4" s="4">
        <v>16</v>
      </c>
      <c r="S4" s="3">
        <v>17</v>
      </c>
      <c r="T4" s="4">
        <v>18</v>
      </c>
      <c r="U4" s="4">
        <v>19</v>
      </c>
      <c r="V4" s="4">
        <v>20</v>
      </c>
      <c r="W4" s="3">
        <v>21</v>
      </c>
    </row>
    <row r="5" spans="1:26" ht="27.75" customHeight="1" x14ac:dyDescent="0.25">
      <c r="A5" s="5"/>
      <c r="B5" s="6" t="s">
        <v>22</v>
      </c>
      <c r="C5" s="6"/>
      <c r="D5" s="7">
        <f>SUM(D6:D91)</f>
        <v>2492</v>
      </c>
      <c r="E5" s="7">
        <f t="shared" ref="E5:F5" si="0">SUM(E6:E91)</f>
        <v>272</v>
      </c>
      <c r="F5" s="7">
        <f t="shared" si="0"/>
        <v>2220</v>
      </c>
      <c r="G5" s="8"/>
      <c r="H5" s="8"/>
      <c r="I5" s="9"/>
      <c r="J5" s="9"/>
      <c r="K5" s="8"/>
      <c r="L5" s="8">
        <f>SUM(L6:L91)</f>
        <v>250607.06000000006</v>
      </c>
      <c r="M5" s="8">
        <f>SUM(M6:M91)</f>
        <v>77109693</v>
      </c>
      <c r="N5" s="7">
        <f>SUM(N6:N91)</f>
        <v>4407</v>
      </c>
      <c r="O5" s="7">
        <f>SUM(O6:O91)</f>
        <v>4407</v>
      </c>
      <c r="P5" s="8"/>
      <c r="Q5" s="8"/>
      <c r="R5" s="9"/>
      <c r="S5" s="9"/>
      <c r="T5" s="8"/>
      <c r="U5" s="8">
        <f>SUM(U6:U91)</f>
        <v>2977129.31</v>
      </c>
      <c r="V5" s="8">
        <f>SUM(V6:V91)</f>
        <v>719759023.29999995</v>
      </c>
      <c r="W5" s="10">
        <f>SUM(W6:W92)</f>
        <v>804789.19999999972</v>
      </c>
      <c r="Z5" s="30"/>
    </row>
    <row r="6" spans="1:26" ht="16.5" customHeight="1" x14ac:dyDescent="0.25">
      <c r="A6" s="11">
        <v>1</v>
      </c>
      <c r="B6" s="12" t="s">
        <v>23</v>
      </c>
      <c r="C6" s="13">
        <v>79000000</v>
      </c>
      <c r="D6" s="28">
        <f>E6+F6</f>
        <v>5</v>
      </c>
      <c r="E6" s="28">
        <v>0</v>
      </c>
      <c r="F6" s="28">
        <v>5</v>
      </c>
      <c r="G6" s="15">
        <v>26539.759999999998</v>
      </c>
      <c r="H6" s="16">
        <f>G6*1.043</f>
        <v>27680.969679999995</v>
      </c>
      <c r="I6" s="17">
        <v>1</v>
      </c>
      <c r="J6" s="15">
        <f>G6*I6</f>
        <v>26539.759999999998</v>
      </c>
      <c r="K6" s="15">
        <f t="shared" ref="K6:K69" si="1">H6*I6</f>
        <v>27680.969679999995</v>
      </c>
      <c r="L6" s="15">
        <v>420</v>
      </c>
      <c r="M6" s="18">
        <f>ROUND((E6*J6+F6*K6+L6),1)</f>
        <v>138824.79999999999</v>
      </c>
      <c r="N6" s="14">
        <v>15</v>
      </c>
      <c r="O6" s="14">
        <v>15</v>
      </c>
      <c r="P6" s="15">
        <v>11374.18</v>
      </c>
      <c r="Q6" s="16">
        <f>P6*1.043</f>
        <v>11863.26974</v>
      </c>
      <c r="R6" s="17">
        <v>1</v>
      </c>
      <c r="S6" s="15">
        <f>P6*R6</f>
        <v>11374.18</v>
      </c>
      <c r="T6" s="15">
        <f>Q6*R6</f>
        <v>11863.26974</v>
      </c>
      <c r="U6" s="15">
        <v>20000</v>
      </c>
      <c r="V6" s="18">
        <f>ROUND(O6*S6+O6*T6*11+U6,1)</f>
        <v>2148052.2000000002</v>
      </c>
      <c r="W6" s="19">
        <f>ROUND(((M6+V6)/1000),1)</f>
        <v>2286.9</v>
      </c>
    </row>
    <row r="7" spans="1:26" ht="16.5" customHeight="1" x14ac:dyDescent="0.25">
      <c r="A7" s="11">
        <v>2</v>
      </c>
      <c r="B7" s="12" t="s">
        <v>24</v>
      </c>
      <c r="C7" s="13">
        <v>84000000</v>
      </c>
      <c r="D7" s="28">
        <f>E7+F7</f>
        <v>10</v>
      </c>
      <c r="E7" s="28">
        <v>2</v>
      </c>
      <c r="F7" s="28">
        <v>8</v>
      </c>
      <c r="G7" s="15">
        <v>26539.759999999998</v>
      </c>
      <c r="H7" s="16">
        <f t="shared" ref="H7:H70" si="2">G7*1.043</f>
        <v>27680.969679999995</v>
      </c>
      <c r="I7" s="17">
        <v>1.4</v>
      </c>
      <c r="J7" s="15">
        <f t="shared" ref="J7:J70" si="3">G7*I7</f>
        <v>37155.663999999997</v>
      </c>
      <c r="K7" s="15">
        <f t="shared" si="1"/>
        <v>38753.357551999987</v>
      </c>
      <c r="L7" s="15">
        <v>0</v>
      </c>
      <c r="M7" s="18">
        <f t="shared" ref="M7:M70" si="4">ROUND((E7*J7+F7*K7+L7),1)</f>
        <v>384338.2</v>
      </c>
      <c r="N7" s="14">
        <v>28</v>
      </c>
      <c r="O7" s="14">
        <v>28</v>
      </c>
      <c r="P7" s="15">
        <v>11374.18</v>
      </c>
      <c r="Q7" s="16">
        <f t="shared" ref="Q7:Q70" si="5">P7*1.043</f>
        <v>11863.26974</v>
      </c>
      <c r="R7" s="17">
        <v>1.4</v>
      </c>
      <c r="S7" s="15">
        <f t="shared" ref="S7:S70" si="6">P7*R7</f>
        <v>15923.851999999999</v>
      </c>
      <c r="T7" s="15">
        <f>Q7*R7</f>
        <v>16608.577635999998</v>
      </c>
      <c r="U7" s="15">
        <v>0</v>
      </c>
      <c r="V7" s="18">
        <f t="shared" ref="V7:V70" si="7">ROUND(O7*S7+O7*T7*11+U7,1)</f>
        <v>5561309.7999999998</v>
      </c>
      <c r="W7" s="19">
        <f>ROUND(((M7+V7)/1000),1)</f>
        <v>5945.6</v>
      </c>
    </row>
    <row r="8" spans="1:26" ht="16.5" customHeight="1" x14ac:dyDescent="0.25">
      <c r="A8" s="11">
        <v>3</v>
      </c>
      <c r="B8" s="12" t="s">
        <v>25</v>
      </c>
      <c r="C8" s="13">
        <v>80000000</v>
      </c>
      <c r="D8" s="28">
        <f t="shared" ref="D8:D71" si="8">E8+F8</f>
        <v>99</v>
      </c>
      <c r="E8" s="28">
        <v>8</v>
      </c>
      <c r="F8" s="28">
        <v>91</v>
      </c>
      <c r="G8" s="15">
        <v>26539.759999999998</v>
      </c>
      <c r="H8" s="16">
        <f t="shared" si="2"/>
        <v>27680.969679999995</v>
      </c>
      <c r="I8" s="17">
        <v>1.1499999999999999</v>
      </c>
      <c r="J8" s="15">
        <f t="shared" si="3"/>
        <v>30520.723999999995</v>
      </c>
      <c r="K8" s="15">
        <f t="shared" si="1"/>
        <v>31833.115131999992</v>
      </c>
      <c r="L8" s="15">
        <v>0</v>
      </c>
      <c r="M8" s="18">
        <f t="shared" si="4"/>
        <v>3140979.3</v>
      </c>
      <c r="N8" s="14">
        <v>100</v>
      </c>
      <c r="O8" s="14">
        <v>100</v>
      </c>
      <c r="P8" s="15">
        <v>11374.18</v>
      </c>
      <c r="Q8" s="16">
        <f t="shared" si="5"/>
        <v>11863.26974</v>
      </c>
      <c r="R8" s="17">
        <v>1.1499999999999999</v>
      </c>
      <c r="S8" s="15">
        <f t="shared" si="6"/>
        <v>13080.306999999999</v>
      </c>
      <c r="T8" s="15">
        <f>Q8*R8</f>
        <v>13642.760200999999</v>
      </c>
      <c r="U8" s="15">
        <v>0</v>
      </c>
      <c r="V8" s="18">
        <f t="shared" si="7"/>
        <v>16315066.9</v>
      </c>
      <c r="W8" s="19">
        <f t="shared" ref="W8:W71" si="9">ROUND(((M8+V8)/1000),1)</f>
        <v>19456</v>
      </c>
    </row>
    <row r="9" spans="1:26" ht="16.5" customHeight="1" x14ac:dyDescent="0.25">
      <c r="A9" s="11">
        <v>4</v>
      </c>
      <c r="B9" s="12" t="s">
        <v>26</v>
      </c>
      <c r="C9" s="13">
        <v>81000000</v>
      </c>
      <c r="D9" s="28">
        <f t="shared" si="8"/>
        <v>39</v>
      </c>
      <c r="E9" s="28">
        <v>3</v>
      </c>
      <c r="F9" s="28">
        <v>36</v>
      </c>
      <c r="G9" s="15">
        <v>26539.759999999998</v>
      </c>
      <c r="H9" s="16">
        <f t="shared" si="2"/>
        <v>27680.969679999995</v>
      </c>
      <c r="I9" s="17">
        <v>1.21</v>
      </c>
      <c r="J9" s="15">
        <f t="shared" si="3"/>
        <v>32113.109599999996</v>
      </c>
      <c r="K9" s="15">
        <f t="shared" si="1"/>
        <v>33493.973312799993</v>
      </c>
      <c r="L9" s="15">
        <v>0</v>
      </c>
      <c r="M9" s="18">
        <f t="shared" si="4"/>
        <v>1302122.3999999999</v>
      </c>
      <c r="N9" s="14">
        <v>73</v>
      </c>
      <c r="O9" s="14">
        <v>73</v>
      </c>
      <c r="P9" s="15">
        <v>11374.18</v>
      </c>
      <c r="Q9" s="16">
        <f t="shared" si="5"/>
        <v>11863.26974</v>
      </c>
      <c r="R9" s="17">
        <v>1.21</v>
      </c>
      <c r="S9" s="15">
        <f t="shared" si="6"/>
        <v>13762.757799999999</v>
      </c>
      <c r="T9" s="15">
        <f t="shared" ref="T9:T72" si="10">Q9*R9</f>
        <v>14354.556385399999</v>
      </c>
      <c r="U9" s="15">
        <v>0</v>
      </c>
      <c r="V9" s="18">
        <f t="shared" si="7"/>
        <v>12531390.1</v>
      </c>
      <c r="W9" s="19">
        <f t="shared" si="9"/>
        <v>13833.5</v>
      </c>
    </row>
    <row r="10" spans="1:26" ht="16.5" customHeight="1" x14ac:dyDescent="0.25">
      <c r="A10" s="11">
        <v>5</v>
      </c>
      <c r="B10" s="12" t="s">
        <v>27</v>
      </c>
      <c r="C10" s="13">
        <v>82000000</v>
      </c>
      <c r="D10" s="28">
        <f t="shared" si="8"/>
        <v>40</v>
      </c>
      <c r="E10" s="28">
        <v>5</v>
      </c>
      <c r="F10" s="28">
        <v>35</v>
      </c>
      <c r="G10" s="15">
        <v>26539.759999999998</v>
      </c>
      <c r="H10" s="16">
        <f t="shared" si="2"/>
        <v>27680.969679999995</v>
      </c>
      <c r="I10" s="17">
        <v>1</v>
      </c>
      <c r="J10" s="15">
        <f t="shared" si="3"/>
        <v>26539.759999999998</v>
      </c>
      <c r="K10" s="15">
        <f t="shared" si="1"/>
        <v>27680.969679999995</v>
      </c>
      <c r="L10" s="15">
        <v>5080.8599999999997</v>
      </c>
      <c r="M10" s="18">
        <f t="shared" si="4"/>
        <v>1106613.6000000001</v>
      </c>
      <c r="N10" s="14">
        <v>54</v>
      </c>
      <c r="O10" s="14">
        <v>54</v>
      </c>
      <c r="P10" s="15">
        <v>11374.18</v>
      </c>
      <c r="Q10" s="16">
        <f t="shared" si="5"/>
        <v>11863.26974</v>
      </c>
      <c r="R10" s="17">
        <v>1</v>
      </c>
      <c r="S10" s="15">
        <f t="shared" si="6"/>
        <v>11374.18</v>
      </c>
      <c r="T10" s="15">
        <f t="shared" si="10"/>
        <v>11863.26974</v>
      </c>
      <c r="U10" s="15">
        <v>35275.660000000003</v>
      </c>
      <c r="V10" s="18">
        <f t="shared" si="7"/>
        <v>7696263.5999999996</v>
      </c>
      <c r="W10" s="19">
        <f t="shared" si="9"/>
        <v>8802.9</v>
      </c>
    </row>
    <row r="11" spans="1:26" ht="16.5" customHeight="1" x14ac:dyDescent="0.25">
      <c r="A11" s="11">
        <v>6</v>
      </c>
      <c r="B11" s="12" t="s">
        <v>28</v>
      </c>
      <c r="C11" s="13">
        <v>26000000</v>
      </c>
      <c r="D11" s="28">
        <f t="shared" si="8"/>
        <v>7</v>
      </c>
      <c r="E11" s="28">
        <v>1</v>
      </c>
      <c r="F11" s="28">
        <v>6</v>
      </c>
      <c r="G11" s="15">
        <v>26539.759999999998</v>
      </c>
      <c r="H11" s="16">
        <f t="shared" si="2"/>
        <v>27680.969679999995</v>
      </c>
      <c r="I11" s="17">
        <v>1</v>
      </c>
      <c r="J11" s="15">
        <f t="shared" si="3"/>
        <v>26539.759999999998</v>
      </c>
      <c r="K11" s="15">
        <f t="shared" si="1"/>
        <v>27680.969679999995</v>
      </c>
      <c r="L11" s="15">
        <v>1650</v>
      </c>
      <c r="M11" s="18">
        <f t="shared" si="4"/>
        <v>194275.6</v>
      </c>
      <c r="N11" s="14">
        <v>5</v>
      </c>
      <c r="O11" s="14">
        <v>5</v>
      </c>
      <c r="P11" s="15">
        <v>11374.18</v>
      </c>
      <c r="Q11" s="16">
        <f t="shared" si="5"/>
        <v>11863.26974</v>
      </c>
      <c r="R11" s="17">
        <v>1</v>
      </c>
      <c r="S11" s="15">
        <f t="shared" si="6"/>
        <v>11374.18</v>
      </c>
      <c r="T11" s="15">
        <f t="shared" si="10"/>
        <v>11863.26974</v>
      </c>
      <c r="U11" s="15">
        <v>10000</v>
      </c>
      <c r="V11" s="18">
        <f t="shared" si="7"/>
        <v>719350.7</v>
      </c>
      <c r="W11" s="19">
        <f t="shared" si="9"/>
        <v>913.6</v>
      </c>
    </row>
    <row r="12" spans="1:26" ht="16.5" customHeight="1" x14ac:dyDescent="0.25">
      <c r="A12" s="11">
        <v>7</v>
      </c>
      <c r="B12" s="12" t="s">
        <v>29</v>
      </c>
      <c r="C12" s="13">
        <v>83000000</v>
      </c>
      <c r="D12" s="28">
        <f t="shared" si="8"/>
        <v>4</v>
      </c>
      <c r="E12" s="28">
        <v>0</v>
      </c>
      <c r="F12" s="28">
        <v>4</v>
      </c>
      <c r="G12" s="15">
        <v>26539.759999999998</v>
      </c>
      <c r="H12" s="16">
        <f t="shared" si="2"/>
        <v>27680.969679999995</v>
      </c>
      <c r="I12" s="17">
        <v>1</v>
      </c>
      <c r="J12" s="15">
        <f t="shared" si="3"/>
        <v>26539.759999999998</v>
      </c>
      <c r="K12" s="15">
        <f t="shared" si="1"/>
        <v>27680.969679999995</v>
      </c>
      <c r="L12" s="15">
        <v>840</v>
      </c>
      <c r="M12" s="18">
        <f t="shared" si="4"/>
        <v>111563.9</v>
      </c>
      <c r="N12" s="14">
        <v>8</v>
      </c>
      <c r="O12" s="14">
        <v>8</v>
      </c>
      <c r="P12" s="15">
        <v>11374.18</v>
      </c>
      <c r="Q12" s="16">
        <f t="shared" si="5"/>
        <v>11863.26974</v>
      </c>
      <c r="R12" s="17">
        <v>1</v>
      </c>
      <c r="S12" s="15">
        <f t="shared" si="6"/>
        <v>11374.18</v>
      </c>
      <c r="T12" s="15">
        <f t="shared" si="10"/>
        <v>11863.26974</v>
      </c>
      <c r="U12" s="15">
        <v>12000</v>
      </c>
      <c r="V12" s="18">
        <f t="shared" si="7"/>
        <v>1146961.2</v>
      </c>
      <c r="W12" s="19">
        <f t="shared" si="9"/>
        <v>1258.5</v>
      </c>
    </row>
    <row r="13" spans="1:26" ht="16.5" customHeight="1" x14ac:dyDescent="0.25">
      <c r="A13" s="11">
        <v>8</v>
      </c>
      <c r="B13" s="12" t="s">
        <v>30</v>
      </c>
      <c r="C13" s="13">
        <v>85000000</v>
      </c>
      <c r="D13" s="28">
        <f t="shared" si="8"/>
        <v>13</v>
      </c>
      <c r="E13" s="28">
        <v>1</v>
      </c>
      <c r="F13" s="28">
        <v>12</v>
      </c>
      <c r="G13" s="15">
        <v>26539.759999999998</v>
      </c>
      <c r="H13" s="16">
        <f t="shared" si="2"/>
        <v>27680.969679999995</v>
      </c>
      <c r="I13" s="17">
        <v>1.2</v>
      </c>
      <c r="J13" s="15">
        <f t="shared" si="3"/>
        <v>31847.711999999996</v>
      </c>
      <c r="K13" s="15">
        <f t="shared" si="1"/>
        <v>33217.163615999991</v>
      </c>
      <c r="L13" s="15">
        <v>0</v>
      </c>
      <c r="M13" s="18">
        <f t="shared" si="4"/>
        <v>430453.7</v>
      </c>
      <c r="N13" s="14">
        <v>14</v>
      </c>
      <c r="O13" s="14">
        <v>14</v>
      </c>
      <c r="P13" s="15">
        <v>11374.18</v>
      </c>
      <c r="Q13" s="16">
        <f t="shared" si="5"/>
        <v>11863.26974</v>
      </c>
      <c r="R13" s="17">
        <v>1.2</v>
      </c>
      <c r="S13" s="15">
        <f t="shared" si="6"/>
        <v>13649.016</v>
      </c>
      <c r="T13" s="15">
        <f t="shared" si="10"/>
        <v>14235.923687999999</v>
      </c>
      <c r="U13" s="15">
        <v>0</v>
      </c>
      <c r="V13" s="18">
        <f t="shared" si="7"/>
        <v>2383418.5</v>
      </c>
      <c r="W13" s="19">
        <f t="shared" si="9"/>
        <v>2813.9</v>
      </c>
    </row>
    <row r="14" spans="1:26" ht="16.5" customHeight="1" x14ac:dyDescent="0.25">
      <c r="A14" s="11">
        <v>9</v>
      </c>
      <c r="B14" s="12" t="s">
        <v>31</v>
      </c>
      <c r="C14" s="13">
        <v>91000000</v>
      </c>
      <c r="D14" s="28">
        <f t="shared" si="8"/>
        <v>10</v>
      </c>
      <c r="E14" s="28">
        <v>1</v>
      </c>
      <c r="F14" s="28">
        <v>9</v>
      </c>
      <c r="G14" s="15">
        <v>26539.759999999998</v>
      </c>
      <c r="H14" s="16">
        <f t="shared" si="2"/>
        <v>27680.969679999995</v>
      </c>
      <c r="I14" s="17">
        <v>1</v>
      </c>
      <c r="J14" s="15">
        <f t="shared" si="3"/>
        <v>26539.759999999998</v>
      </c>
      <c r="K14" s="15">
        <f t="shared" si="1"/>
        <v>27680.969679999995</v>
      </c>
      <c r="L14" s="15">
        <v>0</v>
      </c>
      <c r="M14" s="18">
        <f t="shared" si="4"/>
        <v>275668.5</v>
      </c>
      <c r="N14" s="14">
        <v>4</v>
      </c>
      <c r="O14" s="14">
        <v>4</v>
      </c>
      <c r="P14" s="15">
        <v>11374.18</v>
      </c>
      <c r="Q14" s="16">
        <f t="shared" si="5"/>
        <v>11863.26974</v>
      </c>
      <c r="R14" s="17">
        <v>1</v>
      </c>
      <c r="S14" s="15">
        <f t="shared" si="6"/>
        <v>11374.18</v>
      </c>
      <c r="T14" s="15">
        <f t="shared" si="10"/>
        <v>11863.26974</v>
      </c>
      <c r="U14" s="15">
        <v>0</v>
      </c>
      <c r="V14" s="18">
        <f t="shared" si="7"/>
        <v>567480.6</v>
      </c>
      <c r="W14" s="19">
        <f t="shared" si="9"/>
        <v>843.1</v>
      </c>
    </row>
    <row r="15" spans="1:26" ht="16.5" customHeight="1" x14ac:dyDescent="0.25">
      <c r="A15" s="11">
        <v>10</v>
      </c>
      <c r="B15" s="12" t="s">
        <v>32</v>
      </c>
      <c r="C15" s="13">
        <v>86000000</v>
      </c>
      <c r="D15" s="28">
        <f t="shared" si="8"/>
        <v>18</v>
      </c>
      <c r="E15" s="28">
        <v>3</v>
      </c>
      <c r="F15" s="28">
        <v>15</v>
      </c>
      <c r="G15" s="15">
        <v>26539.759999999998</v>
      </c>
      <c r="H15" s="16">
        <f t="shared" si="2"/>
        <v>27680.969679999995</v>
      </c>
      <c r="I15" s="17">
        <v>1.2070000000000001</v>
      </c>
      <c r="J15" s="15">
        <f t="shared" si="3"/>
        <v>32033.490320000001</v>
      </c>
      <c r="K15" s="15">
        <f t="shared" si="1"/>
        <v>33410.930403759994</v>
      </c>
      <c r="L15" s="15">
        <v>0</v>
      </c>
      <c r="M15" s="18">
        <f t="shared" si="4"/>
        <v>597264.4</v>
      </c>
      <c r="N15" s="14">
        <v>20</v>
      </c>
      <c r="O15" s="14">
        <v>20</v>
      </c>
      <c r="P15" s="15">
        <v>11374.18</v>
      </c>
      <c r="Q15" s="16">
        <f t="shared" si="5"/>
        <v>11863.26974</v>
      </c>
      <c r="R15" s="17">
        <v>1.2070000000000001</v>
      </c>
      <c r="S15" s="15">
        <f t="shared" si="6"/>
        <v>13728.635260000001</v>
      </c>
      <c r="T15" s="15">
        <f t="shared" si="10"/>
        <v>14318.966576180001</v>
      </c>
      <c r="U15" s="15">
        <v>2550</v>
      </c>
      <c r="V15" s="18">
        <f t="shared" si="7"/>
        <v>3427295.4</v>
      </c>
      <c r="W15" s="19">
        <f t="shared" si="9"/>
        <v>4024.6</v>
      </c>
    </row>
    <row r="16" spans="1:26" ht="16.5" customHeight="1" x14ac:dyDescent="0.25">
      <c r="A16" s="11">
        <v>11</v>
      </c>
      <c r="B16" s="12" t="s">
        <v>33</v>
      </c>
      <c r="C16" s="13">
        <v>87000000</v>
      </c>
      <c r="D16" s="28">
        <f t="shared" si="8"/>
        <v>20</v>
      </c>
      <c r="E16" s="28">
        <v>0</v>
      </c>
      <c r="F16" s="28">
        <v>20</v>
      </c>
      <c r="G16" s="15">
        <v>26539.759999999998</v>
      </c>
      <c r="H16" s="16">
        <f t="shared" si="2"/>
        <v>27680.969679999995</v>
      </c>
      <c r="I16" s="17">
        <v>1.3</v>
      </c>
      <c r="J16" s="15">
        <f t="shared" si="3"/>
        <v>34501.688000000002</v>
      </c>
      <c r="K16" s="15">
        <f t="shared" si="1"/>
        <v>35985.260583999996</v>
      </c>
      <c r="L16" s="15">
        <v>0</v>
      </c>
      <c r="M16" s="18">
        <f t="shared" si="4"/>
        <v>719705.2</v>
      </c>
      <c r="N16" s="14">
        <v>50</v>
      </c>
      <c r="O16" s="14">
        <v>50</v>
      </c>
      <c r="P16" s="15">
        <v>11374.18</v>
      </c>
      <c r="Q16" s="16">
        <f t="shared" si="5"/>
        <v>11863.26974</v>
      </c>
      <c r="R16" s="17">
        <v>1.3</v>
      </c>
      <c r="S16" s="15">
        <f t="shared" si="6"/>
        <v>14786.434000000001</v>
      </c>
      <c r="T16" s="15">
        <f t="shared" si="10"/>
        <v>15422.250662</v>
      </c>
      <c r="U16" s="15">
        <v>7000</v>
      </c>
      <c r="V16" s="18">
        <f t="shared" si="7"/>
        <v>9228559.5999999996</v>
      </c>
      <c r="W16" s="19">
        <f t="shared" si="9"/>
        <v>9948.2999999999993</v>
      </c>
    </row>
    <row r="17" spans="1:23" ht="16.5" customHeight="1" x14ac:dyDescent="0.25">
      <c r="A17" s="11">
        <v>12</v>
      </c>
      <c r="B17" s="12" t="s">
        <v>34</v>
      </c>
      <c r="C17" s="13">
        <v>67000000</v>
      </c>
      <c r="D17" s="28">
        <f t="shared" si="8"/>
        <v>28</v>
      </c>
      <c r="E17" s="28">
        <v>2</v>
      </c>
      <c r="F17" s="28">
        <v>26</v>
      </c>
      <c r="G17" s="15">
        <v>26539.759999999998</v>
      </c>
      <c r="H17" s="16">
        <f t="shared" si="2"/>
        <v>27680.969679999995</v>
      </c>
      <c r="I17" s="17">
        <v>1</v>
      </c>
      <c r="J17" s="15">
        <f t="shared" si="3"/>
        <v>26539.759999999998</v>
      </c>
      <c r="K17" s="15">
        <f t="shared" si="1"/>
        <v>27680.969679999995</v>
      </c>
      <c r="L17" s="15">
        <v>85.38</v>
      </c>
      <c r="M17" s="18">
        <f t="shared" si="4"/>
        <v>772870.1</v>
      </c>
      <c r="N17" s="14">
        <v>120</v>
      </c>
      <c r="O17" s="14">
        <v>120</v>
      </c>
      <c r="P17" s="15">
        <v>11374.18</v>
      </c>
      <c r="Q17" s="16">
        <f t="shared" si="5"/>
        <v>11863.26974</v>
      </c>
      <c r="R17" s="17">
        <v>1</v>
      </c>
      <c r="S17" s="15">
        <f t="shared" si="6"/>
        <v>11374.18</v>
      </c>
      <c r="T17" s="15">
        <f t="shared" si="10"/>
        <v>11863.26974</v>
      </c>
      <c r="U17" s="15">
        <v>85465.3</v>
      </c>
      <c r="V17" s="18">
        <f t="shared" si="7"/>
        <v>17109883</v>
      </c>
      <c r="W17" s="19">
        <f t="shared" si="9"/>
        <v>17882.8</v>
      </c>
    </row>
    <row r="18" spans="1:23" ht="16.5" customHeight="1" x14ac:dyDescent="0.25">
      <c r="A18" s="11">
        <v>13</v>
      </c>
      <c r="B18" s="12" t="s">
        <v>35</v>
      </c>
      <c r="C18" s="13">
        <v>88000000</v>
      </c>
      <c r="D18" s="28">
        <f t="shared" si="8"/>
        <v>30</v>
      </c>
      <c r="E18" s="28">
        <v>3</v>
      </c>
      <c r="F18" s="28">
        <v>27</v>
      </c>
      <c r="G18" s="15">
        <v>26539.759999999998</v>
      </c>
      <c r="H18" s="16">
        <f t="shared" si="2"/>
        <v>27680.969679999995</v>
      </c>
      <c r="I18" s="17">
        <v>1</v>
      </c>
      <c r="J18" s="15">
        <f t="shared" si="3"/>
        <v>26539.759999999998</v>
      </c>
      <c r="K18" s="15">
        <f t="shared" si="1"/>
        <v>27680.969679999995</v>
      </c>
      <c r="L18" s="15">
        <v>3372.84</v>
      </c>
      <c r="M18" s="18">
        <f t="shared" si="4"/>
        <v>830378.3</v>
      </c>
      <c r="N18" s="14">
        <v>25</v>
      </c>
      <c r="O18" s="14">
        <v>25</v>
      </c>
      <c r="P18" s="15">
        <v>11374.18</v>
      </c>
      <c r="Q18" s="16">
        <f t="shared" si="5"/>
        <v>11863.26974</v>
      </c>
      <c r="R18" s="17">
        <v>1</v>
      </c>
      <c r="S18" s="15">
        <f t="shared" si="6"/>
        <v>11374.18</v>
      </c>
      <c r="T18" s="15">
        <f t="shared" si="10"/>
        <v>11863.26974</v>
      </c>
      <c r="U18" s="15">
        <v>50466.47</v>
      </c>
      <c r="V18" s="18">
        <f t="shared" si="7"/>
        <v>3597220.1</v>
      </c>
      <c r="W18" s="19">
        <f t="shared" si="9"/>
        <v>4427.6000000000004</v>
      </c>
    </row>
    <row r="19" spans="1:23" ht="16.5" customHeight="1" x14ac:dyDescent="0.25">
      <c r="A19" s="11">
        <v>14</v>
      </c>
      <c r="B19" s="12" t="s">
        <v>36</v>
      </c>
      <c r="C19" s="13">
        <v>89000000</v>
      </c>
      <c r="D19" s="28">
        <f t="shared" si="8"/>
        <v>20</v>
      </c>
      <c r="E19" s="28">
        <v>4</v>
      </c>
      <c r="F19" s="28">
        <v>16</v>
      </c>
      <c r="G19" s="15">
        <v>26539.759999999998</v>
      </c>
      <c r="H19" s="16">
        <f t="shared" si="2"/>
        <v>27680.969679999995</v>
      </c>
      <c r="I19" s="17">
        <v>1</v>
      </c>
      <c r="J19" s="15">
        <f t="shared" si="3"/>
        <v>26539.759999999998</v>
      </c>
      <c r="K19" s="15">
        <f t="shared" si="1"/>
        <v>27680.969679999995</v>
      </c>
      <c r="L19" s="15">
        <v>0</v>
      </c>
      <c r="M19" s="18">
        <f t="shared" si="4"/>
        <v>549054.6</v>
      </c>
      <c r="N19" s="14">
        <v>30</v>
      </c>
      <c r="O19" s="14">
        <v>30</v>
      </c>
      <c r="P19" s="15">
        <v>11374.18</v>
      </c>
      <c r="Q19" s="16">
        <f t="shared" si="5"/>
        <v>11863.26974</v>
      </c>
      <c r="R19" s="17">
        <v>1</v>
      </c>
      <c r="S19" s="15">
        <f t="shared" si="6"/>
        <v>11374.18</v>
      </c>
      <c r="T19" s="15">
        <f t="shared" si="10"/>
        <v>11863.26974</v>
      </c>
      <c r="U19" s="15">
        <v>0</v>
      </c>
      <c r="V19" s="18">
        <f t="shared" si="7"/>
        <v>4256104.4000000004</v>
      </c>
      <c r="W19" s="19">
        <f t="shared" si="9"/>
        <v>4805.2</v>
      </c>
    </row>
    <row r="20" spans="1:23" ht="16.5" customHeight="1" x14ac:dyDescent="0.25">
      <c r="A20" s="11">
        <v>15</v>
      </c>
      <c r="B20" s="12" t="s">
        <v>37</v>
      </c>
      <c r="C20" s="13">
        <v>98000000</v>
      </c>
      <c r="D20" s="28">
        <f t="shared" si="8"/>
        <v>35</v>
      </c>
      <c r="E20" s="28">
        <v>0</v>
      </c>
      <c r="F20" s="28">
        <v>35</v>
      </c>
      <c r="G20" s="15">
        <v>26539.759999999998</v>
      </c>
      <c r="H20" s="16">
        <f t="shared" si="2"/>
        <v>27680.969679999995</v>
      </c>
      <c r="I20" s="17">
        <v>1.46</v>
      </c>
      <c r="J20" s="15">
        <f t="shared" si="3"/>
        <v>38748.049599999998</v>
      </c>
      <c r="K20" s="15">
        <f t="shared" si="1"/>
        <v>40414.215732799988</v>
      </c>
      <c r="L20" s="15">
        <f>17388.85+2948.3</f>
        <v>20337.149999999998</v>
      </c>
      <c r="M20" s="18">
        <f t="shared" si="4"/>
        <v>1434834.7</v>
      </c>
      <c r="N20" s="14">
        <v>140</v>
      </c>
      <c r="O20" s="14">
        <v>140</v>
      </c>
      <c r="P20" s="15">
        <v>11374.18</v>
      </c>
      <c r="Q20" s="16">
        <f t="shared" si="5"/>
        <v>11863.26974</v>
      </c>
      <c r="R20" s="17">
        <v>1.46</v>
      </c>
      <c r="S20" s="15">
        <f t="shared" si="6"/>
        <v>16606.302800000001</v>
      </c>
      <c r="T20" s="15">
        <f t="shared" si="10"/>
        <v>17320.3738204</v>
      </c>
      <c r="U20" s="15">
        <v>386280.89</v>
      </c>
      <c r="V20" s="18">
        <f t="shared" si="7"/>
        <v>29384539</v>
      </c>
      <c r="W20" s="19">
        <f t="shared" si="9"/>
        <v>30819.4</v>
      </c>
    </row>
    <row r="21" spans="1:23" ht="25.5" customHeight="1" x14ac:dyDescent="0.25">
      <c r="A21" s="11">
        <v>16</v>
      </c>
      <c r="B21" s="12" t="s">
        <v>38</v>
      </c>
      <c r="C21" s="13">
        <v>90000000</v>
      </c>
      <c r="D21" s="28">
        <f t="shared" si="8"/>
        <v>7</v>
      </c>
      <c r="E21" s="28">
        <v>1</v>
      </c>
      <c r="F21" s="28">
        <v>6</v>
      </c>
      <c r="G21" s="15">
        <v>26539.759999999998</v>
      </c>
      <c r="H21" s="16">
        <f t="shared" si="2"/>
        <v>27680.969679999995</v>
      </c>
      <c r="I21" s="17">
        <v>1</v>
      </c>
      <c r="J21" s="15">
        <f t="shared" si="3"/>
        <v>26539.759999999998</v>
      </c>
      <c r="K21" s="15">
        <f t="shared" si="1"/>
        <v>27680.969679999995</v>
      </c>
      <c r="L21" s="15">
        <v>1652.79</v>
      </c>
      <c r="M21" s="18">
        <f t="shared" si="4"/>
        <v>194278.39999999999</v>
      </c>
      <c r="N21" s="14">
        <v>10</v>
      </c>
      <c r="O21" s="14">
        <v>10</v>
      </c>
      <c r="P21" s="15">
        <v>11374.18</v>
      </c>
      <c r="Q21" s="16">
        <f t="shared" si="5"/>
        <v>11863.26974</v>
      </c>
      <c r="R21" s="17">
        <v>1</v>
      </c>
      <c r="S21" s="15">
        <f t="shared" si="6"/>
        <v>11374.18</v>
      </c>
      <c r="T21" s="15">
        <f t="shared" si="10"/>
        <v>11863.26974</v>
      </c>
      <c r="U21" s="15">
        <v>21000</v>
      </c>
      <c r="V21" s="18">
        <f t="shared" si="7"/>
        <v>1439701.5</v>
      </c>
      <c r="W21" s="19">
        <f t="shared" si="9"/>
        <v>1634</v>
      </c>
    </row>
    <row r="22" spans="1:23" ht="16.5" customHeight="1" x14ac:dyDescent="0.25">
      <c r="A22" s="11">
        <v>17</v>
      </c>
      <c r="B22" s="12" t="s">
        <v>39</v>
      </c>
      <c r="C22" s="13">
        <v>92000000</v>
      </c>
      <c r="D22" s="28">
        <f t="shared" si="8"/>
        <v>30</v>
      </c>
      <c r="E22" s="28">
        <v>3</v>
      </c>
      <c r="F22" s="28">
        <v>27</v>
      </c>
      <c r="G22" s="15">
        <v>26539.759999999998</v>
      </c>
      <c r="H22" s="16">
        <f t="shared" si="2"/>
        <v>27680.969679999995</v>
      </c>
      <c r="I22" s="17">
        <v>1</v>
      </c>
      <c r="J22" s="15">
        <f t="shared" si="3"/>
        <v>26539.759999999998</v>
      </c>
      <c r="K22" s="15">
        <f t="shared" si="1"/>
        <v>27680.969679999995</v>
      </c>
      <c r="L22" s="15">
        <v>828</v>
      </c>
      <c r="M22" s="18">
        <f t="shared" si="4"/>
        <v>827833.5</v>
      </c>
      <c r="N22" s="14">
        <v>80</v>
      </c>
      <c r="O22" s="14">
        <v>80</v>
      </c>
      <c r="P22" s="15">
        <v>11374.18</v>
      </c>
      <c r="Q22" s="16">
        <f t="shared" si="5"/>
        <v>11863.26974</v>
      </c>
      <c r="R22" s="17">
        <v>1</v>
      </c>
      <c r="S22" s="15">
        <f t="shared" si="6"/>
        <v>11374.18</v>
      </c>
      <c r="T22" s="15">
        <f t="shared" si="10"/>
        <v>11863.26974</v>
      </c>
      <c r="U22" s="15">
        <v>8244</v>
      </c>
      <c r="V22" s="18">
        <f t="shared" si="7"/>
        <v>11357855.800000001</v>
      </c>
      <c r="W22" s="19">
        <f t="shared" si="9"/>
        <v>12185.7</v>
      </c>
    </row>
    <row r="23" spans="1:23" ht="16.5" customHeight="1" x14ac:dyDescent="0.25">
      <c r="A23" s="11">
        <v>18</v>
      </c>
      <c r="B23" s="12" t="s">
        <v>40</v>
      </c>
      <c r="C23" s="13">
        <v>93000000</v>
      </c>
      <c r="D23" s="28">
        <f t="shared" si="8"/>
        <v>20</v>
      </c>
      <c r="E23" s="28">
        <v>2</v>
      </c>
      <c r="F23" s="28">
        <v>18</v>
      </c>
      <c r="G23" s="15">
        <v>26539.759999999998</v>
      </c>
      <c r="H23" s="16">
        <f t="shared" si="2"/>
        <v>27680.969679999995</v>
      </c>
      <c r="I23" s="17">
        <v>1.4</v>
      </c>
      <c r="J23" s="15">
        <f t="shared" si="3"/>
        <v>37155.663999999997</v>
      </c>
      <c r="K23" s="15">
        <f t="shared" si="1"/>
        <v>38753.357551999987</v>
      </c>
      <c r="L23" s="15">
        <v>0</v>
      </c>
      <c r="M23" s="18">
        <f t="shared" si="4"/>
        <v>771871.8</v>
      </c>
      <c r="N23" s="14">
        <v>210</v>
      </c>
      <c r="O23" s="14">
        <v>210</v>
      </c>
      <c r="P23" s="15">
        <v>11374.18</v>
      </c>
      <c r="Q23" s="16">
        <f t="shared" si="5"/>
        <v>11863.26974</v>
      </c>
      <c r="R23" s="17">
        <v>1.4</v>
      </c>
      <c r="S23" s="15">
        <f t="shared" si="6"/>
        <v>15923.851999999999</v>
      </c>
      <c r="T23" s="15">
        <f t="shared" si="10"/>
        <v>16608.577635999998</v>
      </c>
      <c r="U23" s="15">
        <v>0</v>
      </c>
      <c r="V23" s="18">
        <f t="shared" si="7"/>
        <v>41709823.299999997</v>
      </c>
      <c r="W23" s="19">
        <f t="shared" si="9"/>
        <v>42481.7</v>
      </c>
    </row>
    <row r="24" spans="1:23" ht="16.5" customHeight="1" x14ac:dyDescent="0.25">
      <c r="A24" s="11">
        <v>19</v>
      </c>
      <c r="B24" s="12" t="s">
        <v>41</v>
      </c>
      <c r="C24" s="13">
        <v>94000000</v>
      </c>
      <c r="D24" s="28">
        <f t="shared" si="8"/>
        <v>30</v>
      </c>
      <c r="E24" s="28">
        <v>5</v>
      </c>
      <c r="F24" s="28">
        <v>25</v>
      </c>
      <c r="G24" s="15">
        <v>26539.759999999998</v>
      </c>
      <c r="H24" s="16">
        <f t="shared" si="2"/>
        <v>27680.969679999995</v>
      </c>
      <c r="I24" s="17">
        <v>1.1499999999999999</v>
      </c>
      <c r="J24" s="15">
        <f t="shared" si="3"/>
        <v>30520.723999999995</v>
      </c>
      <c r="K24" s="15">
        <f t="shared" si="1"/>
        <v>31833.115131999992</v>
      </c>
      <c r="L24" s="15">
        <v>1242.06</v>
      </c>
      <c r="M24" s="18">
        <f t="shared" si="4"/>
        <v>949673.6</v>
      </c>
      <c r="N24" s="14">
        <v>70</v>
      </c>
      <c r="O24" s="14">
        <v>70</v>
      </c>
      <c r="P24" s="15">
        <v>11374.18</v>
      </c>
      <c r="Q24" s="16">
        <f t="shared" si="5"/>
        <v>11863.26974</v>
      </c>
      <c r="R24" s="17">
        <v>1.1499999999999999</v>
      </c>
      <c r="S24" s="15">
        <f t="shared" si="6"/>
        <v>13080.306999999999</v>
      </c>
      <c r="T24" s="15">
        <f t="shared" si="10"/>
        <v>13642.760200999999</v>
      </c>
      <c r="U24" s="15">
        <v>4897.2700000000004</v>
      </c>
      <c r="V24" s="18">
        <f t="shared" si="7"/>
        <v>11425444.1</v>
      </c>
      <c r="W24" s="19">
        <f t="shared" si="9"/>
        <v>12375.1</v>
      </c>
    </row>
    <row r="25" spans="1:23" ht="16.5" customHeight="1" x14ac:dyDescent="0.25">
      <c r="A25" s="11">
        <v>20</v>
      </c>
      <c r="B25" s="12" t="s">
        <v>42</v>
      </c>
      <c r="C25" s="13">
        <v>95000000</v>
      </c>
      <c r="D25" s="28">
        <f t="shared" si="8"/>
        <v>24</v>
      </c>
      <c r="E25" s="28">
        <v>8</v>
      </c>
      <c r="F25" s="28">
        <v>16</v>
      </c>
      <c r="G25" s="15">
        <v>26539.759999999998</v>
      </c>
      <c r="H25" s="16">
        <f t="shared" si="2"/>
        <v>27680.969679999995</v>
      </c>
      <c r="I25" s="17">
        <v>1.3</v>
      </c>
      <c r="J25" s="15">
        <f t="shared" si="3"/>
        <v>34501.688000000002</v>
      </c>
      <c r="K25" s="15">
        <f t="shared" si="1"/>
        <v>35985.260583999996</v>
      </c>
      <c r="L25" s="15">
        <v>0</v>
      </c>
      <c r="M25" s="18">
        <f t="shared" si="4"/>
        <v>851777.7</v>
      </c>
      <c r="N25" s="14">
        <v>40</v>
      </c>
      <c r="O25" s="14">
        <v>40</v>
      </c>
      <c r="P25" s="15">
        <v>11374.18</v>
      </c>
      <c r="Q25" s="16">
        <f t="shared" si="5"/>
        <v>11863.26974</v>
      </c>
      <c r="R25" s="17">
        <v>1.3</v>
      </c>
      <c r="S25" s="15">
        <f t="shared" si="6"/>
        <v>14786.434000000001</v>
      </c>
      <c r="T25" s="15">
        <f t="shared" si="10"/>
        <v>15422.250662</v>
      </c>
      <c r="U25" s="15">
        <v>0</v>
      </c>
      <c r="V25" s="18">
        <f t="shared" si="7"/>
        <v>7377247.7000000002</v>
      </c>
      <c r="W25" s="19">
        <f t="shared" si="9"/>
        <v>8229</v>
      </c>
    </row>
    <row r="26" spans="1:23" ht="16.5" customHeight="1" x14ac:dyDescent="0.25">
      <c r="A26" s="11">
        <v>21</v>
      </c>
      <c r="B26" s="12" t="s">
        <v>43</v>
      </c>
      <c r="C26" s="13">
        <v>96000000</v>
      </c>
      <c r="D26" s="28">
        <f t="shared" si="8"/>
        <v>15</v>
      </c>
      <c r="E26" s="28">
        <v>5</v>
      </c>
      <c r="F26" s="28">
        <v>10</v>
      </c>
      <c r="G26" s="15">
        <v>26539.759999999998</v>
      </c>
      <c r="H26" s="16">
        <f t="shared" si="2"/>
        <v>27680.969679999995</v>
      </c>
      <c r="I26" s="17">
        <v>1</v>
      </c>
      <c r="J26" s="15">
        <f t="shared" si="3"/>
        <v>26539.759999999998</v>
      </c>
      <c r="K26" s="15">
        <f t="shared" si="1"/>
        <v>27680.969679999995</v>
      </c>
      <c r="L26" s="15">
        <v>1496.12</v>
      </c>
      <c r="M26" s="18">
        <f t="shared" si="4"/>
        <v>411004.6</v>
      </c>
      <c r="N26" s="14">
        <v>8</v>
      </c>
      <c r="O26" s="14">
        <v>8</v>
      </c>
      <c r="P26" s="15">
        <v>11374.18</v>
      </c>
      <c r="Q26" s="16">
        <f t="shared" si="5"/>
        <v>11863.26974</v>
      </c>
      <c r="R26" s="17">
        <v>1</v>
      </c>
      <c r="S26" s="15">
        <f t="shared" si="6"/>
        <v>11374.18</v>
      </c>
      <c r="T26" s="15">
        <f t="shared" si="10"/>
        <v>11863.26974</v>
      </c>
      <c r="U26" s="15">
        <v>15000</v>
      </c>
      <c r="V26" s="18">
        <f t="shared" si="7"/>
        <v>1149961.2</v>
      </c>
      <c r="W26" s="19">
        <f t="shared" si="9"/>
        <v>1561</v>
      </c>
    </row>
    <row r="27" spans="1:23" ht="16.5" customHeight="1" x14ac:dyDescent="0.25">
      <c r="A27" s="11">
        <v>22</v>
      </c>
      <c r="B27" s="12" t="s">
        <v>44</v>
      </c>
      <c r="C27" s="13">
        <v>97000000</v>
      </c>
      <c r="D27" s="28">
        <f t="shared" si="8"/>
        <v>18</v>
      </c>
      <c r="E27" s="28">
        <v>4</v>
      </c>
      <c r="F27" s="28">
        <v>14</v>
      </c>
      <c r="G27" s="15">
        <v>26539.759999999998</v>
      </c>
      <c r="H27" s="16">
        <f t="shared" si="2"/>
        <v>27680.969679999995</v>
      </c>
      <c r="I27" s="17">
        <v>1</v>
      </c>
      <c r="J27" s="15">
        <f t="shared" si="3"/>
        <v>26539.759999999998</v>
      </c>
      <c r="K27" s="15">
        <f t="shared" si="1"/>
        <v>27680.969679999995</v>
      </c>
      <c r="L27" s="15">
        <v>0</v>
      </c>
      <c r="M27" s="18">
        <f t="shared" si="4"/>
        <v>493692.6</v>
      </c>
      <c r="N27" s="14">
        <v>24</v>
      </c>
      <c r="O27" s="14">
        <v>24</v>
      </c>
      <c r="P27" s="15">
        <v>11374.18</v>
      </c>
      <c r="Q27" s="16">
        <f t="shared" si="5"/>
        <v>11863.26974</v>
      </c>
      <c r="R27" s="17">
        <v>1</v>
      </c>
      <c r="S27" s="15">
        <f t="shared" si="6"/>
        <v>11374.18</v>
      </c>
      <c r="T27" s="15">
        <f t="shared" si="10"/>
        <v>11863.26974</v>
      </c>
      <c r="U27" s="15">
        <v>0</v>
      </c>
      <c r="V27" s="18">
        <f t="shared" si="7"/>
        <v>3404883.5</v>
      </c>
      <c r="W27" s="19">
        <f t="shared" si="9"/>
        <v>3898.6</v>
      </c>
    </row>
    <row r="28" spans="1:23" ht="16.5" customHeight="1" x14ac:dyDescent="0.25">
      <c r="A28" s="11">
        <v>23</v>
      </c>
      <c r="B28" s="12" t="s">
        <v>45</v>
      </c>
      <c r="C28" s="13">
        <v>1000000</v>
      </c>
      <c r="D28" s="28">
        <f t="shared" si="8"/>
        <v>55</v>
      </c>
      <c r="E28" s="28">
        <v>5</v>
      </c>
      <c r="F28" s="28">
        <v>50</v>
      </c>
      <c r="G28" s="15">
        <v>26539.759999999998</v>
      </c>
      <c r="H28" s="16">
        <f t="shared" si="2"/>
        <v>27680.969679999995</v>
      </c>
      <c r="I28" s="17">
        <v>1.2</v>
      </c>
      <c r="J28" s="15">
        <f t="shared" si="3"/>
        <v>31847.711999999996</v>
      </c>
      <c r="K28" s="15">
        <f t="shared" si="1"/>
        <v>33217.163615999991</v>
      </c>
      <c r="L28" s="15">
        <v>2286.4</v>
      </c>
      <c r="M28" s="18">
        <f t="shared" si="4"/>
        <v>1822383.1</v>
      </c>
      <c r="N28" s="14">
        <v>98</v>
      </c>
      <c r="O28" s="14">
        <v>98</v>
      </c>
      <c r="P28" s="15">
        <v>11374.18</v>
      </c>
      <c r="Q28" s="16">
        <f t="shared" si="5"/>
        <v>11863.26974</v>
      </c>
      <c r="R28" s="17">
        <v>1.2</v>
      </c>
      <c r="S28" s="15">
        <f t="shared" si="6"/>
        <v>13649.016</v>
      </c>
      <c r="T28" s="15">
        <f t="shared" si="10"/>
        <v>14235.923687999999</v>
      </c>
      <c r="U28" s="15">
        <v>23517.599999999999</v>
      </c>
      <c r="V28" s="18">
        <f t="shared" si="7"/>
        <v>16707446.9</v>
      </c>
      <c r="W28" s="19">
        <f t="shared" si="9"/>
        <v>18529.8</v>
      </c>
    </row>
    <row r="29" spans="1:23" ht="16.5" customHeight="1" x14ac:dyDescent="0.25">
      <c r="A29" s="11">
        <v>24</v>
      </c>
      <c r="B29" s="12" t="s">
        <v>46</v>
      </c>
      <c r="C29" s="13">
        <v>76000000</v>
      </c>
      <c r="D29" s="28">
        <f t="shared" si="8"/>
        <v>40</v>
      </c>
      <c r="E29" s="28">
        <v>2</v>
      </c>
      <c r="F29" s="28">
        <v>38</v>
      </c>
      <c r="G29" s="15">
        <v>26539.759999999998</v>
      </c>
      <c r="H29" s="16">
        <f t="shared" si="2"/>
        <v>27680.969679999995</v>
      </c>
      <c r="I29" s="17">
        <v>1.24</v>
      </c>
      <c r="J29" s="15">
        <f t="shared" si="3"/>
        <v>32909.3024</v>
      </c>
      <c r="K29" s="15">
        <f t="shared" si="1"/>
        <v>34324.402403199994</v>
      </c>
      <c r="L29" s="15">
        <v>20100</v>
      </c>
      <c r="M29" s="18">
        <f t="shared" si="4"/>
        <v>1390245.9</v>
      </c>
      <c r="N29" s="14">
        <v>89</v>
      </c>
      <c r="O29" s="14">
        <v>89</v>
      </c>
      <c r="P29" s="15">
        <v>11374.18</v>
      </c>
      <c r="Q29" s="16">
        <f t="shared" si="5"/>
        <v>11863.26974</v>
      </c>
      <c r="R29" s="17">
        <v>1.24</v>
      </c>
      <c r="S29" s="15">
        <f t="shared" si="6"/>
        <v>14103.983200000001</v>
      </c>
      <c r="T29" s="15">
        <f t="shared" si="10"/>
        <v>14710.4544776</v>
      </c>
      <c r="U29" s="15">
        <v>59558.32</v>
      </c>
      <c r="V29" s="18">
        <f t="shared" si="7"/>
        <v>15716347.800000001</v>
      </c>
      <c r="W29" s="19">
        <f t="shared" si="9"/>
        <v>17106.599999999999</v>
      </c>
    </row>
    <row r="30" spans="1:23" ht="16.5" customHeight="1" x14ac:dyDescent="0.25">
      <c r="A30" s="11">
        <v>25</v>
      </c>
      <c r="B30" s="12" t="s">
        <v>47</v>
      </c>
      <c r="C30" s="13">
        <v>30000000</v>
      </c>
      <c r="D30" s="28">
        <f t="shared" si="8"/>
        <v>11</v>
      </c>
      <c r="E30" s="28">
        <v>2</v>
      </c>
      <c r="F30" s="28">
        <v>9</v>
      </c>
      <c r="G30" s="15">
        <v>26539.759999999998</v>
      </c>
      <c r="H30" s="16">
        <f t="shared" si="2"/>
        <v>27680.969679999995</v>
      </c>
      <c r="I30" s="17">
        <v>1.6</v>
      </c>
      <c r="J30" s="15">
        <f t="shared" si="3"/>
        <v>42463.616000000002</v>
      </c>
      <c r="K30" s="15">
        <f t="shared" si="1"/>
        <v>44289.551487999997</v>
      </c>
      <c r="L30" s="15">
        <v>5150</v>
      </c>
      <c r="M30" s="18">
        <f t="shared" si="4"/>
        <v>488683.2</v>
      </c>
      <c r="N30" s="14">
        <v>14</v>
      </c>
      <c r="O30" s="14">
        <v>14</v>
      </c>
      <c r="P30" s="15">
        <v>11374.18</v>
      </c>
      <c r="Q30" s="16">
        <f t="shared" si="5"/>
        <v>11863.26974</v>
      </c>
      <c r="R30" s="17">
        <v>1.6</v>
      </c>
      <c r="S30" s="15">
        <f t="shared" si="6"/>
        <v>18198.688000000002</v>
      </c>
      <c r="T30" s="15">
        <f t="shared" si="10"/>
        <v>18981.231584000001</v>
      </c>
      <c r="U30" s="15">
        <v>35537.040000000001</v>
      </c>
      <c r="V30" s="18">
        <f t="shared" si="7"/>
        <v>3213428.3</v>
      </c>
      <c r="W30" s="19">
        <f t="shared" si="9"/>
        <v>3702.1</v>
      </c>
    </row>
    <row r="31" spans="1:23" ht="16.5" customHeight="1" x14ac:dyDescent="0.25">
      <c r="A31" s="11">
        <v>26</v>
      </c>
      <c r="B31" s="12" t="s">
        <v>48</v>
      </c>
      <c r="C31" s="13">
        <v>3000000</v>
      </c>
      <c r="D31" s="28">
        <f t="shared" si="8"/>
        <v>79</v>
      </c>
      <c r="E31" s="28">
        <v>8</v>
      </c>
      <c r="F31" s="28">
        <v>71</v>
      </c>
      <c r="G31" s="15">
        <v>26539.759999999998</v>
      </c>
      <c r="H31" s="16">
        <f t="shared" si="2"/>
        <v>27680.969679999995</v>
      </c>
      <c r="I31" s="17">
        <v>1</v>
      </c>
      <c r="J31" s="15">
        <f t="shared" si="3"/>
        <v>26539.759999999998</v>
      </c>
      <c r="K31" s="15">
        <f t="shared" si="1"/>
        <v>27680.969679999995</v>
      </c>
      <c r="L31" s="15">
        <v>500</v>
      </c>
      <c r="M31" s="18">
        <f t="shared" si="4"/>
        <v>2178166.9</v>
      </c>
      <c r="N31" s="14">
        <v>155</v>
      </c>
      <c r="O31" s="14">
        <v>155</v>
      </c>
      <c r="P31" s="15">
        <v>11374.18</v>
      </c>
      <c r="Q31" s="16">
        <f t="shared" si="5"/>
        <v>11863.26974</v>
      </c>
      <c r="R31" s="17">
        <v>1</v>
      </c>
      <c r="S31" s="15">
        <f t="shared" si="6"/>
        <v>11374.18</v>
      </c>
      <c r="T31" s="15">
        <f t="shared" si="10"/>
        <v>11863.26974</v>
      </c>
      <c r="U31" s="15">
        <v>3500</v>
      </c>
      <c r="V31" s="18">
        <f t="shared" si="7"/>
        <v>21993372.800000001</v>
      </c>
      <c r="W31" s="19">
        <f t="shared" si="9"/>
        <v>24171.5</v>
      </c>
    </row>
    <row r="32" spans="1:23" ht="16.5" customHeight="1" x14ac:dyDescent="0.25">
      <c r="A32" s="11">
        <v>27</v>
      </c>
      <c r="B32" s="12" t="s">
        <v>49</v>
      </c>
      <c r="C32" s="13">
        <v>4000000</v>
      </c>
      <c r="D32" s="28">
        <f t="shared" si="8"/>
        <v>50</v>
      </c>
      <c r="E32" s="28">
        <v>0</v>
      </c>
      <c r="F32" s="28">
        <v>50</v>
      </c>
      <c r="G32" s="15">
        <v>26539.759999999998</v>
      </c>
      <c r="H32" s="16">
        <f t="shared" si="2"/>
        <v>27680.969679999995</v>
      </c>
      <c r="I32" s="17">
        <v>1.25</v>
      </c>
      <c r="J32" s="15">
        <f t="shared" si="3"/>
        <v>33174.699999999997</v>
      </c>
      <c r="K32" s="15">
        <f t="shared" si="1"/>
        <v>34601.21209999999</v>
      </c>
      <c r="L32" s="15">
        <v>20876.27</v>
      </c>
      <c r="M32" s="18">
        <f t="shared" si="4"/>
        <v>1750936.9</v>
      </c>
      <c r="N32" s="14">
        <v>107</v>
      </c>
      <c r="O32" s="14">
        <v>107</v>
      </c>
      <c r="P32" s="15">
        <v>11374.18</v>
      </c>
      <c r="Q32" s="16">
        <f t="shared" si="5"/>
        <v>11863.26974</v>
      </c>
      <c r="R32" s="17">
        <v>1.25</v>
      </c>
      <c r="S32" s="15">
        <f t="shared" si="6"/>
        <v>14217.725</v>
      </c>
      <c r="T32" s="15">
        <f t="shared" si="10"/>
        <v>14829.087175000001</v>
      </c>
      <c r="U32" s="15">
        <v>42000</v>
      </c>
      <c r="V32" s="18">
        <f t="shared" si="7"/>
        <v>19017132.199999999</v>
      </c>
      <c r="W32" s="19">
        <f t="shared" si="9"/>
        <v>20768.099999999999</v>
      </c>
    </row>
    <row r="33" spans="1:23" ht="16.5" customHeight="1" x14ac:dyDescent="0.25">
      <c r="A33" s="11">
        <v>28</v>
      </c>
      <c r="B33" s="12" t="s">
        <v>50</v>
      </c>
      <c r="C33" s="13">
        <v>57000000</v>
      </c>
      <c r="D33" s="28">
        <f t="shared" si="8"/>
        <v>43</v>
      </c>
      <c r="E33" s="28">
        <v>5</v>
      </c>
      <c r="F33" s="28">
        <v>38</v>
      </c>
      <c r="G33" s="15">
        <v>26539.759999999998</v>
      </c>
      <c r="H33" s="16">
        <f t="shared" si="2"/>
        <v>27680.969679999995</v>
      </c>
      <c r="I33" s="17">
        <v>1.1499999999999999</v>
      </c>
      <c r="J33" s="15">
        <f t="shared" si="3"/>
        <v>30520.723999999995</v>
      </c>
      <c r="K33" s="15">
        <f t="shared" si="1"/>
        <v>31833.115131999992</v>
      </c>
      <c r="L33" s="15">
        <v>0</v>
      </c>
      <c r="M33" s="18">
        <f t="shared" si="4"/>
        <v>1362262</v>
      </c>
      <c r="N33" s="14">
        <v>139</v>
      </c>
      <c r="O33" s="14">
        <v>139</v>
      </c>
      <c r="P33" s="15">
        <v>11374.18</v>
      </c>
      <c r="Q33" s="16">
        <f t="shared" si="5"/>
        <v>11863.26974</v>
      </c>
      <c r="R33" s="17">
        <v>1.1499999999999999</v>
      </c>
      <c r="S33" s="15">
        <f t="shared" si="6"/>
        <v>13080.306999999999</v>
      </c>
      <c r="T33" s="15">
        <f t="shared" si="10"/>
        <v>13642.760200999999</v>
      </c>
      <c r="U33" s="15">
        <v>0</v>
      </c>
      <c r="V33" s="18">
        <f t="shared" si="7"/>
        <v>22677943</v>
      </c>
      <c r="W33" s="19">
        <f t="shared" si="9"/>
        <v>24040.2</v>
      </c>
    </row>
    <row r="34" spans="1:23" ht="16.5" customHeight="1" x14ac:dyDescent="0.25">
      <c r="A34" s="11">
        <v>29</v>
      </c>
      <c r="B34" s="12" t="s">
        <v>51</v>
      </c>
      <c r="C34" s="13">
        <v>5000000</v>
      </c>
      <c r="D34" s="28">
        <f t="shared" si="8"/>
        <v>50</v>
      </c>
      <c r="E34" s="28">
        <v>3</v>
      </c>
      <c r="F34" s="28">
        <v>47</v>
      </c>
      <c r="G34" s="15">
        <v>26539.759999999998</v>
      </c>
      <c r="H34" s="16">
        <f t="shared" si="2"/>
        <v>27680.969679999995</v>
      </c>
      <c r="I34" s="17">
        <v>1.21</v>
      </c>
      <c r="J34" s="15">
        <f t="shared" si="3"/>
        <v>32113.109599999996</v>
      </c>
      <c r="K34" s="15">
        <f t="shared" si="1"/>
        <v>33493.973312799993</v>
      </c>
      <c r="L34" s="15">
        <v>3000</v>
      </c>
      <c r="M34" s="18">
        <f t="shared" si="4"/>
        <v>1673556.1</v>
      </c>
      <c r="N34" s="14">
        <v>65</v>
      </c>
      <c r="O34" s="14">
        <v>65</v>
      </c>
      <c r="P34" s="15">
        <v>11374.18</v>
      </c>
      <c r="Q34" s="16">
        <f t="shared" si="5"/>
        <v>11863.26974</v>
      </c>
      <c r="R34" s="17">
        <v>1.21</v>
      </c>
      <c r="S34" s="15">
        <f t="shared" si="6"/>
        <v>13762.757799999999</v>
      </c>
      <c r="T34" s="15">
        <f t="shared" si="10"/>
        <v>14354.556385399999</v>
      </c>
      <c r="U34" s="15">
        <v>14584.2</v>
      </c>
      <c r="V34" s="18">
        <f t="shared" si="7"/>
        <v>11172671.300000001</v>
      </c>
      <c r="W34" s="19">
        <f t="shared" si="9"/>
        <v>12846.2</v>
      </c>
    </row>
    <row r="35" spans="1:23" ht="16.5" customHeight="1" x14ac:dyDescent="0.25">
      <c r="A35" s="11">
        <v>30</v>
      </c>
      <c r="B35" s="12" t="s">
        <v>52</v>
      </c>
      <c r="C35" s="13">
        <v>7000000</v>
      </c>
      <c r="D35" s="28">
        <f t="shared" si="8"/>
        <v>52</v>
      </c>
      <c r="E35" s="28">
        <v>5</v>
      </c>
      <c r="F35" s="28">
        <v>47</v>
      </c>
      <c r="G35" s="15">
        <v>26539.759999999998</v>
      </c>
      <c r="H35" s="16">
        <f t="shared" si="2"/>
        <v>27680.969679999995</v>
      </c>
      <c r="I35" s="17">
        <v>1</v>
      </c>
      <c r="J35" s="15">
        <f t="shared" si="3"/>
        <v>26539.759999999998</v>
      </c>
      <c r="K35" s="15">
        <f t="shared" si="1"/>
        <v>27680.969679999995</v>
      </c>
      <c r="L35" s="15">
        <v>0</v>
      </c>
      <c r="M35" s="18">
        <f t="shared" si="4"/>
        <v>1433704.4</v>
      </c>
      <c r="N35" s="14">
        <v>61</v>
      </c>
      <c r="O35" s="14">
        <v>61</v>
      </c>
      <c r="P35" s="15">
        <v>11374.18</v>
      </c>
      <c r="Q35" s="16">
        <f t="shared" si="5"/>
        <v>11863.26974</v>
      </c>
      <c r="R35" s="17">
        <v>1</v>
      </c>
      <c r="S35" s="15">
        <f t="shared" si="6"/>
        <v>11374.18</v>
      </c>
      <c r="T35" s="15">
        <f t="shared" si="10"/>
        <v>11863.26974</v>
      </c>
      <c r="U35" s="15">
        <v>0</v>
      </c>
      <c r="V35" s="18">
        <f t="shared" si="7"/>
        <v>8654079</v>
      </c>
      <c r="W35" s="19">
        <f t="shared" si="9"/>
        <v>10087.799999999999</v>
      </c>
    </row>
    <row r="36" spans="1:23" ht="16.5" customHeight="1" x14ac:dyDescent="0.25">
      <c r="A36" s="11">
        <v>31</v>
      </c>
      <c r="B36" s="12" t="s">
        <v>53</v>
      </c>
      <c r="C36" s="13">
        <v>8000000</v>
      </c>
      <c r="D36" s="28">
        <f t="shared" si="8"/>
        <v>28</v>
      </c>
      <c r="E36" s="28">
        <v>3</v>
      </c>
      <c r="F36" s="28">
        <v>25</v>
      </c>
      <c r="G36" s="15">
        <v>26539.759999999998</v>
      </c>
      <c r="H36" s="16">
        <f t="shared" si="2"/>
        <v>27680.969679999995</v>
      </c>
      <c r="I36" s="17">
        <v>1.27</v>
      </c>
      <c r="J36" s="15">
        <f t="shared" si="3"/>
        <v>33705.495199999998</v>
      </c>
      <c r="K36" s="15">
        <f t="shared" si="1"/>
        <v>35154.831493599995</v>
      </c>
      <c r="L36" s="15">
        <v>5000</v>
      </c>
      <c r="M36" s="18">
        <f t="shared" si="4"/>
        <v>984987.3</v>
      </c>
      <c r="N36" s="14">
        <v>48</v>
      </c>
      <c r="O36" s="14">
        <v>48</v>
      </c>
      <c r="P36" s="15">
        <v>11374.18</v>
      </c>
      <c r="Q36" s="16">
        <f t="shared" si="5"/>
        <v>11863.26974</v>
      </c>
      <c r="R36" s="17">
        <v>1.27</v>
      </c>
      <c r="S36" s="15">
        <f t="shared" si="6"/>
        <v>14445.2086</v>
      </c>
      <c r="T36" s="15">
        <f t="shared" si="10"/>
        <v>15066.352569799999</v>
      </c>
      <c r="U36" s="15">
        <v>20600</v>
      </c>
      <c r="V36" s="18">
        <f t="shared" si="7"/>
        <v>8669004.1999999993</v>
      </c>
      <c r="W36" s="19">
        <f t="shared" si="9"/>
        <v>9654</v>
      </c>
    </row>
    <row r="37" spans="1:23" ht="16.5" customHeight="1" x14ac:dyDescent="0.25">
      <c r="A37" s="11">
        <v>32</v>
      </c>
      <c r="B37" s="12" t="s">
        <v>54</v>
      </c>
      <c r="C37" s="13">
        <v>10000000</v>
      </c>
      <c r="D37" s="28">
        <f t="shared" si="8"/>
        <v>10</v>
      </c>
      <c r="E37" s="28">
        <v>1</v>
      </c>
      <c r="F37" s="28">
        <v>9</v>
      </c>
      <c r="G37" s="15">
        <v>26539.759999999998</v>
      </c>
      <c r="H37" s="16">
        <f t="shared" si="2"/>
        <v>27680.969679999995</v>
      </c>
      <c r="I37" s="17">
        <v>1.3</v>
      </c>
      <c r="J37" s="15">
        <f t="shared" si="3"/>
        <v>34501.688000000002</v>
      </c>
      <c r="K37" s="15">
        <f t="shared" si="1"/>
        <v>35985.260583999996</v>
      </c>
      <c r="L37" s="15">
        <v>3262</v>
      </c>
      <c r="M37" s="18">
        <f t="shared" si="4"/>
        <v>361631</v>
      </c>
      <c r="N37" s="14">
        <v>42</v>
      </c>
      <c r="O37" s="14">
        <v>42</v>
      </c>
      <c r="P37" s="15">
        <v>11374.18</v>
      </c>
      <c r="Q37" s="16">
        <f t="shared" si="5"/>
        <v>11863.26974</v>
      </c>
      <c r="R37" s="17">
        <v>1.3</v>
      </c>
      <c r="S37" s="15">
        <f t="shared" si="6"/>
        <v>14786.434000000001</v>
      </c>
      <c r="T37" s="15">
        <f t="shared" si="10"/>
        <v>15422.250662</v>
      </c>
      <c r="U37" s="15">
        <v>101128.76</v>
      </c>
      <c r="V37" s="18">
        <f t="shared" si="7"/>
        <v>7847238.7999999998</v>
      </c>
      <c r="W37" s="19">
        <f t="shared" si="9"/>
        <v>8208.9</v>
      </c>
    </row>
    <row r="38" spans="1:23" ht="16.5" customHeight="1" x14ac:dyDescent="0.25">
      <c r="A38" s="11">
        <v>33</v>
      </c>
      <c r="B38" s="12" t="s">
        <v>55</v>
      </c>
      <c r="C38" s="13">
        <v>11000000</v>
      </c>
      <c r="D38" s="28">
        <f t="shared" si="8"/>
        <v>39</v>
      </c>
      <c r="E38" s="29">
        <v>8</v>
      </c>
      <c r="F38" s="29">
        <v>31</v>
      </c>
      <c r="G38" s="16">
        <v>26539.759999999998</v>
      </c>
      <c r="H38" s="16">
        <f t="shared" si="2"/>
        <v>27680.969679999995</v>
      </c>
      <c r="I38" s="21">
        <v>1.28</v>
      </c>
      <c r="J38" s="15">
        <f t="shared" si="3"/>
        <v>33970.892800000001</v>
      </c>
      <c r="K38" s="16">
        <f t="shared" si="1"/>
        <v>35431.641190399991</v>
      </c>
      <c r="L38" s="16">
        <v>0</v>
      </c>
      <c r="M38" s="18">
        <f t="shared" si="4"/>
        <v>1370148</v>
      </c>
      <c r="N38" s="20">
        <v>31</v>
      </c>
      <c r="O38" s="20">
        <v>31</v>
      </c>
      <c r="P38" s="16">
        <v>11374.18</v>
      </c>
      <c r="Q38" s="16">
        <f t="shared" si="5"/>
        <v>11863.26974</v>
      </c>
      <c r="R38" s="21">
        <v>1.28</v>
      </c>
      <c r="S38" s="15">
        <f t="shared" si="6"/>
        <v>14558.950400000002</v>
      </c>
      <c r="T38" s="15">
        <f t="shared" si="10"/>
        <v>15184.9852672</v>
      </c>
      <c r="U38" s="16">
        <f>7640.72-4879.1</f>
        <v>2761.62</v>
      </c>
      <c r="V38" s="18">
        <f t="shared" si="7"/>
        <v>5632169.0999999996</v>
      </c>
      <c r="W38" s="19">
        <f t="shared" si="9"/>
        <v>7002.3</v>
      </c>
    </row>
    <row r="39" spans="1:23" ht="16.5" customHeight="1" x14ac:dyDescent="0.25">
      <c r="A39" s="11">
        <v>34</v>
      </c>
      <c r="B39" s="12" t="s">
        <v>56</v>
      </c>
      <c r="C39" s="13">
        <v>12000000</v>
      </c>
      <c r="D39" s="28">
        <f t="shared" si="8"/>
        <v>20</v>
      </c>
      <c r="E39" s="28">
        <v>1</v>
      </c>
      <c r="F39" s="28">
        <v>19</v>
      </c>
      <c r="G39" s="15">
        <v>26539.759999999998</v>
      </c>
      <c r="H39" s="16">
        <f t="shared" si="2"/>
        <v>27680.969679999995</v>
      </c>
      <c r="I39" s="17">
        <v>1</v>
      </c>
      <c r="J39" s="15">
        <f t="shared" si="3"/>
        <v>26539.759999999998</v>
      </c>
      <c r="K39" s="15">
        <f t="shared" si="1"/>
        <v>27680.969679999995</v>
      </c>
      <c r="L39" s="15">
        <v>1904.49</v>
      </c>
      <c r="M39" s="18">
        <f t="shared" si="4"/>
        <v>554382.69999999995</v>
      </c>
      <c r="N39" s="14">
        <v>36</v>
      </c>
      <c r="O39" s="14">
        <v>36</v>
      </c>
      <c r="P39" s="15">
        <v>11374.18</v>
      </c>
      <c r="Q39" s="16">
        <f t="shared" si="5"/>
        <v>11863.26974</v>
      </c>
      <c r="R39" s="17">
        <v>1</v>
      </c>
      <c r="S39" s="15">
        <f t="shared" si="6"/>
        <v>11374.18</v>
      </c>
      <c r="T39" s="15">
        <f t="shared" si="10"/>
        <v>11863.26974</v>
      </c>
      <c r="U39" s="15">
        <v>19859.09</v>
      </c>
      <c r="V39" s="18">
        <f t="shared" si="7"/>
        <v>5127184.4000000004</v>
      </c>
      <c r="W39" s="19">
        <f t="shared" si="9"/>
        <v>5681.6</v>
      </c>
    </row>
    <row r="40" spans="1:23" ht="16.5" customHeight="1" x14ac:dyDescent="0.25">
      <c r="A40" s="11">
        <v>35</v>
      </c>
      <c r="B40" s="12" t="s">
        <v>57</v>
      </c>
      <c r="C40" s="13">
        <v>14000000</v>
      </c>
      <c r="D40" s="28">
        <f t="shared" si="8"/>
        <v>46</v>
      </c>
      <c r="E40" s="28">
        <v>2</v>
      </c>
      <c r="F40" s="28">
        <v>44</v>
      </c>
      <c r="G40" s="15">
        <v>26539.759999999998</v>
      </c>
      <c r="H40" s="16">
        <f t="shared" si="2"/>
        <v>27680.969679999995</v>
      </c>
      <c r="I40" s="17">
        <v>1</v>
      </c>
      <c r="J40" s="15">
        <f t="shared" si="3"/>
        <v>26539.759999999998</v>
      </c>
      <c r="K40" s="15">
        <f t="shared" si="1"/>
        <v>27680.969679999995</v>
      </c>
      <c r="L40" s="15">
        <v>13013.08</v>
      </c>
      <c r="M40" s="18">
        <f t="shared" si="4"/>
        <v>1284055.3</v>
      </c>
      <c r="N40" s="14">
        <v>45</v>
      </c>
      <c r="O40" s="14">
        <v>45</v>
      </c>
      <c r="P40" s="15">
        <v>11374.18</v>
      </c>
      <c r="Q40" s="16">
        <f t="shared" si="5"/>
        <v>11863.26974</v>
      </c>
      <c r="R40" s="17">
        <v>1</v>
      </c>
      <c r="S40" s="15">
        <f t="shared" si="6"/>
        <v>11374.18</v>
      </c>
      <c r="T40" s="15">
        <f t="shared" si="10"/>
        <v>11863.26974</v>
      </c>
      <c r="U40" s="15">
        <v>80000</v>
      </c>
      <c r="V40" s="18">
        <f t="shared" si="7"/>
        <v>6464156.5999999996</v>
      </c>
      <c r="W40" s="19">
        <f t="shared" si="9"/>
        <v>7748.2</v>
      </c>
    </row>
    <row r="41" spans="1:23" ht="16.5" customHeight="1" x14ac:dyDescent="0.25">
      <c r="A41" s="11">
        <v>36</v>
      </c>
      <c r="B41" s="12" t="s">
        <v>58</v>
      </c>
      <c r="C41" s="13">
        <v>15000000</v>
      </c>
      <c r="D41" s="28">
        <f t="shared" si="8"/>
        <v>20</v>
      </c>
      <c r="E41" s="28">
        <v>3</v>
      </c>
      <c r="F41" s="28">
        <v>17</v>
      </c>
      <c r="G41" s="15">
        <v>26539.759999999998</v>
      </c>
      <c r="H41" s="16">
        <f t="shared" si="2"/>
        <v>27680.969679999995</v>
      </c>
      <c r="I41" s="17">
        <v>1</v>
      </c>
      <c r="J41" s="15">
        <f t="shared" si="3"/>
        <v>26539.759999999998</v>
      </c>
      <c r="K41" s="15">
        <f t="shared" si="1"/>
        <v>27680.969679999995</v>
      </c>
      <c r="L41" s="15">
        <v>0</v>
      </c>
      <c r="M41" s="18">
        <f t="shared" si="4"/>
        <v>550195.80000000005</v>
      </c>
      <c r="N41" s="14">
        <v>28</v>
      </c>
      <c r="O41" s="14">
        <v>28</v>
      </c>
      <c r="P41" s="15">
        <v>11374.18</v>
      </c>
      <c r="Q41" s="16">
        <f t="shared" si="5"/>
        <v>11863.26974</v>
      </c>
      <c r="R41" s="17">
        <v>1</v>
      </c>
      <c r="S41" s="15">
        <f t="shared" si="6"/>
        <v>11374.18</v>
      </c>
      <c r="T41" s="15">
        <f t="shared" si="10"/>
        <v>11863.26974</v>
      </c>
      <c r="U41" s="15">
        <v>50000</v>
      </c>
      <c r="V41" s="18">
        <f t="shared" si="7"/>
        <v>4022364.1</v>
      </c>
      <c r="W41" s="19">
        <f t="shared" si="9"/>
        <v>4572.6000000000004</v>
      </c>
    </row>
    <row r="42" spans="1:23" ht="16.5" customHeight="1" x14ac:dyDescent="0.25">
      <c r="A42" s="11">
        <v>37</v>
      </c>
      <c r="B42" s="12" t="s">
        <v>59</v>
      </c>
      <c r="C42" s="13">
        <v>17000000</v>
      </c>
      <c r="D42" s="28">
        <f t="shared" si="8"/>
        <v>28</v>
      </c>
      <c r="E42" s="28">
        <v>3</v>
      </c>
      <c r="F42" s="28">
        <v>25</v>
      </c>
      <c r="G42" s="15">
        <v>26539.759999999998</v>
      </c>
      <c r="H42" s="16">
        <f t="shared" si="2"/>
        <v>27680.969679999995</v>
      </c>
      <c r="I42" s="17">
        <v>1</v>
      </c>
      <c r="J42" s="15">
        <f t="shared" si="3"/>
        <v>26539.759999999998</v>
      </c>
      <c r="K42" s="15">
        <f t="shared" si="1"/>
        <v>27680.969679999995</v>
      </c>
      <c r="L42" s="15">
        <v>0</v>
      </c>
      <c r="M42" s="18">
        <f t="shared" si="4"/>
        <v>771643.5</v>
      </c>
      <c r="N42" s="14">
        <v>30</v>
      </c>
      <c r="O42" s="14">
        <v>30</v>
      </c>
      <c r="P42" s="15">
        <v>11374.18</v>
      </c>
      <c r="Q42" s="16">
        <f t="shared" si="5"/>
        <v>11863.26974</v>
      </c>
      <c r="R42" s="17">
        <v>1</v>
      </c>
      <c r="S42" s="15">
        <f t="shared" si="6"/>
        <v>11374.18</v>
      </c>
      <c r="T42" s="15">
        <f t="shared" si="10"/>
        <v>11863.26974</v>
      </c>
      <c r="U42" s="15">
        <v>0</v>
      </c>
      <c r="V42" s="18">
        <f t="shared" si="7"/>
        <v>4256104.4000000004</v>
      </c>
      <c r="W42" s="19">
        <f t="shared" si="9"/>
        <v>5027.7</v>
      </c>
    </row>
    <row r="43" spans="1:23" ht="16.5" customHeight="1" x14ac:dyDescent="0.25">
      <c r="A43" s="11">
        <v>38</v>
      </c>
      <c r="B43" s="12" t="s">
        <v>60</v>
      </c>
      <c r="C43" s="13">
        <v>18000000</v>
      </c>
      <c r="D43" s="28">
        <f t="shared" si="8"/>
        <v>34</v>
      </c>
      <c r="E43" s="28">
        <v>4</v>
      </c>
      <c r="F43" s="28">
        <v>30</v>
      </c>
      <c r="G43" s="15">
        <v>26539.759999999998</v>
      </c>
      <c r="H43" s="16">
        <f t="shared" si="2"/>
        <v>27680.969679999995</v>
      </c>
      <c r="I43" s="17">
        <v>1</v>
      </c>
      <c r="J43" s="15">
        <f t="shared" si="3"/>
        <v>26539.759999999998</v>
      </c>
      <c r="K43" s="15">
        <f t="shared" si="1"/>
        <v>27680.969679999995</v>
      </c>
      <c r="L43" s="15">
        <v>0</v>
      </c>
      <c r="M43" s="18">
        <f t="shared" si="4"/>
        <v>936588.1</v>
      </c>
      <c r="N43" s="14">
        <v>79</v>
      </c>
      <c r="O43" s="14">
        <v>79</v>
      </c>
      <c r="P43" s="15">
        <v>11374.18</v>
      </c>
      <c r="Q43" s="16">
        <f t="shared" si="5"/>
        <v>11863.26974</v>
      </c>
      <c r="R43" s="17">
        <v>1</v>
      </c>
      <c r="S43" s="15">
        <f t="shared" si="6"/>
        <v>11374.18</v>
      </c>
      <c r="T43" s="15">
        <f t="shared" si="10"/>
        <v>11863.26974</v>
      </c>
      <c r="U43" s="15">
        <v>150000</v>
      </c>
      <c r="V43" s="18">
        <f t="shared" si="7"/>
        <v>11357741.6</v>
      </c>
      <c r="W43" s="19">
        <f t="shared" si="9"/>
        <v>12294.3</v>
      </c>
    </row>
    <row r="44" spans="1:23" ht="16.5" customHeight="1" x14ac:dyDescent="0.25">
      <c r="A44" s="11">
        <v>39</v>
      </c>
      <c r="B44" s="12" t="s">
        <v>61</v>
      </c>
      <c r="C44" s="13">
        <v>19000000</v>
      </c>
      <c r="D44" s="28">
        <f t="shared" si="8"/>
        <v>24</v>
      </c>
      <c r="E44" s="28">
        <v>2</v>
      </c>
      <c r="F44" s="28">
        <v>22</v>
      </c>
      <c r="G44" s="15">
        <v>26539.759999999998</v>
      </c>
      <c r="H44" s="16">
        <f t="shared" si="2"/>
        <v>27680.969679999995</v>
      </c>
      <c r="I44" s="17">
        <v>1.2</v>
      </c>
      <c r="J44" s="15">
        <f t="shared" si="3"/>
        <v>31847.711999999996</v>
      </c>
      <c r="K44" s="15">
        <f t="shared" si="1"/>
        <v>33217.163615999991</v>
      </c>
      <c r="L44" s="15">
        <v>8485.57</v>
      </c>
      <c r="M44" s="18">
        <f t="shared" si="4"/>
        <v>802958.6</v>
      </c>
      <c r="N44" s="14">
        <v>34</v>
      </c>
      <c r="O44" s="14">
        <v>34</v>
      </c>
      <c r="P44" s="15">
        <v>11374.18</v>
      </c>
      <c r="Q44" s="16">
        <f t="shared" si="5"/>
        <v>11863.26974</v>
      </c>
      <c r="R44" s="17">
        <v>1.2</v>
      </c>
      <c r="S44" s="15">
        <f t="shared" si="6"/>
        <v>13649.016</v>
      </c>
      <c r="T44" s="15">
        <f t="shared" si="10"/>
        <v>14235.923687999999</v>
      </c>
      <c r="U44" s="15">
        <v>80000</v>
      </c>
      <c r="V44" s="18">
        <f t="shared" si="7"/>
        <v>5868302</v>
      </c>
      <c r="W44" s="19">
        <f t="shared" si="9"/>
        <v>6671.3</v>
      </c>
    </row>
    <row r="45" spans="1:23" ht="16.5" customHeight="1" x14ac:dyDescent="0.25">
      <c r="A45" s="11">
        <v>40</v>
      </c>
      <c r="B45" s="12" t="s">
        <v>62</v>
      </c>
      <c r="C45" s="13">
        <v>20000000</v>
      </c>
      <c r="D45" s="28">
        <f t="shared" si="8"/>
        <v>30</v>
      </c>
      <c r="E45" s="28">
        <v>2</v>
      </c>
      <c r="F45" s="28">
        <v>28</v>
      </c>
      <c r="G45" s="15">
        <v>26539.759999999998</v>
      </c>
      <c r="H45" s="16">
        <f t="shared" si="2"/>
        <v>27680.969679999995</v>
      </c>
      <c r="I45" s="17">
        <v>1</v>
      </c>
      <c r="J45" s="15">
        <f t="shared" si="3"/>
        <v>26539.759999999998</v>
      </c>
      <c r="K45" s="15">
        <f t="shared" si="1"/>
        <v>27680.969679999995</v>
      </c>
      <c r="L45" s="15">
        <v>414.02</v>
      </c>
      <c r="M45" s="18">
        <f t="shared" si="4"/>
        <v>828560.7</v>
      </c>
      <c r="N45" s="14">
        <v>55</v>
      </c>
      <c r="O45" s="14">
        <v>55</v>
      </c>
      <c r="P45" s="15">
        <v>11374.18</v>
      </c>
      <c r="Q45" s="16">
        <f t="shared" si="5"/>
        <v>11863.26974</v>
      </c>
      <c r="R45" s="17">
        <v>1</v>
      </c>
      <c r="S45" s="15">
        <f t="shared" si="6"/>
        <v>11374.18</v>
      </c>
      <c r="T45" s="15">
        <f t="shared" si="10"/>
        <v>11863.26974</v>
      </c>
      <c r="U45" s="15">
        <v>2122.42</v>
      </c>
      <c r="V45" s="18">
        <f t="shared" si="7"/>
        <v>7804980.5</v>
      </c>
      <c r="W45" s="19">
        <f t="shared" si="9"/>
        <v>8633.5</v>
      </c>
    </row>
    <row r="46" spans="1:23" ht="16.5" customHeight="1" x14ac:dyDescent="0.25">
      <c r="A46" s="11">
        <v>41</v>
      </c>
      <c r="B46" s="12" t="s">
        <v>63</v>
      </c>
      <c r="C46" s="13">
        <v>24000000</v>
      </c>
      <c r="D46" s="28">
        <f t="shared" si="8"/>
        <v>12</v>
      </c>
      <c r="E46" s="28">
        <v>1</v>
      </c>
      <c r="F46" s="28">
        <v>11</v>
      </c>
      <c r="G46" s="15">
        <v>26539.759999999998</v>
      </c>
      <c r="H46" s="16">
        <f t="shared" si="2"/>
        <v>27680.969679999995</v>
      </c>
      <c r="I46" s="17">
        <v>1</v>
      </c>
      <c r="J46" s="15">
        <f t="shared" si="3"/>
        <v>26539.759999999998</v>
      </c>
      <c r="K46" s="15">
        <f t="shared" si="1"/>
        <v>27680.969679999995</v>
      </c>
      <c r="L46" s="15">
        <v>2352.3200000000002</v>
      </c>
      <c r="M46" s="18">
        <f t="shared" si="4"/>
        <v>333382.7</v>
      </c>
      <c r="N46" s="14">
        <v>21</v>
      </c>
      <c r="O46" s="14">
        <v>21</v>
      </c>
      <c r="P46" s="15">
        <v>11374.18</v>
      </c>
      <c r="Q46" s="16">
        <f t="shared" si="5"/>
        <v>11863.26974</v>
      </c>
      <c r="R46" s="17">
        <v>1</v>
      </c>
      <c r="S46" s="15">
        <f t="shared" si="6"/>
        <v>11374.18</v>
      </c>
      <c r="T46" s="15">
        <f t="shared" si="10"/>
        <v>11863.26974</v>
      </c>
      <c r="U46" s="15">
        <v>44000</v>
      </c>
      <c r="V46" s="18">
        <f t="shared" si="7"/>
        <v>3023273.1</v>
      </c>
      <c r="W46" s="19">
        <f t="shared" si="9"/>
        <v>3356.7</v>
      </c>
    </row>
    <row r="47" spans="1:23" ht="16.5" customHeight="1" x14ac:dyDescent="0.25">
      <c r="A47" s="11">
        <v>42</v>
      </c>
      <c r="B47" s="12" t="s">
        <v>64</v>
      </c>
      <c r="C47" s="13">
        <v>25000000</v>
      </c>
      <c r="D47" s="28">
        <f t="shared" si="8"/>
        <v>95</v>
      </c>
      <c r="E47" s="28">
        <v>4</v>
      </c>
      <c r="F47" s="28">
        <v>91</v>
      </c>
      <c r="G47" s="15">
        <v>26539.759999999998</v>
      </c>
      <c r="H47" s="16">
        <f t="shared" si="2"/>
        <v>27680.969679999995</v>
      </c>
      <c r="I47" s="17">
        <v>1.23</v>
      </c>
      <c r="J47" s="15">
        <f t="shared" si="3"/>
        <v>32643.904799999997</v>
      </c>
      <c r="K47" s="15">
        <f t="shared" si="1"/>
        <v>34047.592706399992</v>
      </c>
      <c r="L47" s="15">
        <v>33194.550000000003</v>
      </c>
      <c r="M47" s="18">
        <f t="shared" si="4"/>
        <v>3262101.1</v>
      </c>
      <c r="N47" s="14">
        <v>145</v>
      </c>
      <c r="O47" s="14">
        <v>145</v>
      </c>
      <c r="P47" s="15">
        <v>11374.18</v>
      </c>
      <c r="Q47" s="16">
        <f t="shared" si="5"/>
        <v>11863.26974</v>
      </c>
      <c r="R47" s="17">
        <v>1.23</v>
      </c>
      <c r="S47" s="15">
        <f t="shared" si="6"/>
        <v>13990.241400000001</v>
      </c>
      <c r="T47" s="15">
        <f t="shared" si="10"/>
        <v>14591.8217802</v>
      </c>
      <c r="U47" s="15">
        <v>376000</v>
      </c>
      <c r="V47" s="18">
        <f t="shared" si="7"/>
        <v>25678540.699999999</v>
      </c>
      <c r="W47" s="19">
        <f t="shared" si="9"/>
        <v>28940.6</v>
      </c>
    </row>
    <row r="48" spans="1:23" ht="16.5" customHeight="1" x14ac:dyDescent="0.25">
      <c r="A48" s="11">
        <v>43</v>
      </c>
      <c r="B48" s="12" t="s">
        <v>65</v>
      </c>
      <c r="C48" s="13">
        <v>27000000</v>
      </c>
      <c r="D48" s="28">
        <f t="shared" si="8"/>
        <v>15</v>
      </c>
      <c r="E48" s="28">
        <v>2</v>
      </c>
      <c r="F48" s="28">
        <v>13</v>
      </c>
      <c r="G48" s="15">
        <v>26539.759999999998</v>
      </c>
      <c r="H48" s="16">
        <f t="shared" si="2"/>
        <v>27680.969679999995</v>
      </c>
      <c r="I48" s="17">
        <v>1</v>
      </c>
      <c r="J48" s="15">
        <f t="shared" si="3"/>
        <v>26539.759999999998</v>
      </c>
      <c r="K48" s="15">
        <f t="shared" si="1"/>
        <v>27680.969679999995</v>
      </c>
      <c r="L48" s="15">
        <v>0</v>
      </c>
      <c r="M48" s="18">
        <f t="shared" si="4"/>
        <v>412932.1</v>
      </c>
      <c r="N48" s="14">
        <v>25</v>
      </c>
      <c r="O48" s="14">
        <v>25</v>
      </c>
      <c r="P48" s="15">
        <v>11374.18</v>
      </c>
      <c r="Q48" s="16">
        <f t="shared" si="5"/>
        <v>11863.26974</v>
      </c>
      <c r="R48" s="17">
        <v>1</v>
      </c>
      <c r="S48" s="15">
        <f t="shared" si="6"/>
        <v>11374.18</v>
      </c>
      <c r="T48" s="15">
        <f t="shared" si="10"/>
        <v>11863.26974</v>
      </c>
      <c r="U48" s="15">
        <v>0</v>
      </c>
      <c r="V48" s="18">
        <f t="shared" si="7"/>
        <v>3546753.7</v>
      </c>
      <c r="W48" s="19">
        <f t="shared" si="9"/>
        <v>3959.7</v>
      </c>
    </row>
    <row r="49" spans="1:23" ht="16.5" customHeight="1" x14ac:dyDescent="0.25">
      <c r="A49" s="11">
        <v>44</v>
      </c>
      <c r="B49" s="12" t="s">
        <v>66</v>
      </c>
      <c r="C49" s="13">
        <v>29000000</v>
      </c>
      <c r="D49" s="28">
        <f t="shared" si="8"/>
        <v>17</v>
      </c>
      <c r="E49" s="28">
        <v>3</v>
      </c>
      <c r="F49" s="28">
        <v>14</v>
      </c>
      <c r="G49" s="15">
        <v>26539.759999999998</v>
      </c>
      <c r="H49" s="16">
        <f t="shared" si="2"/>
        <v>27680.969679999995</v>
      </c>
      <c r="I49" s="17">
        <v>1</v>
      </c>
      <c r="J49" s="15">
        <f t="shared" si="3"/>
        <v>26539.759999999998</v>
      </c>
      <c r="K49" s="15">
        <f t="shared" si="1"/>
        <v>27680.969679999995</v>
      </c>
      <c r="L49" s="15">
        <v>4090.57</v>
      </c>
      <c r="M49" s="18">
        <f t="shared" si="4"/>
        <v>471243.4</v>
      </c>
      <c r="N49" s="14">
        <v>33</v>
      </c>
      <c r="O49" s="14">
        <v>33</v>
      </c>
      <c r="P49" s="15">
        <v>11374.18</v>
      </c>
      <c r="Q49" s="16">
        <f t="shared" si="5"/>
        <v>11863.26974</v>
      </c>
      <c r="R49" s="17">
        <v>1</v>
      </c>
      <c r="S49" s="15">
        <f t="shared" si="6"/>
        <v>11374.18</v>
      </c>
      <c r="T49" s="15">
        <f t="shared" si="10"/>
        <v>11863.26974</v>
      </c>
      <c r="U49" s="15">
        <v>62039.94</v>
      </c>
      <c r="V49" s="18">
        <f t="shared" si="7"/>
        <v>4743754.8</v>
      </c>
      <c r="W49" s="19">
        <f t="shared" si="9"/>
        <v>5215</v>
      </c>
    </row>
    <row r="50" spans="1:23" ht="16.5" customHeight="1" x14ac:dyDescent="0.25">
      <c r="A50" s="11">
        <v>45</v>
      </c>
      <c r="B50" s="12" t="s">
        <v>67</v>
      </c>
      <c r="C50" s="13">
        <v>32000000</v>
      </c>
      <c r="D50" s="28">
        <f t="shared" si="8"/>
        <v>56</v>
      </c>
      <c r="E50" s="28">
        <v>10</v>
      </c>
      <c r="F50" s="28">
        <v>46</v>
      </c>
      <c r="G50" s="15">
        <v>26539.759999999998</v>
      </c>
      <c r="H50" s="16">
        <f t="shared" si="2"/>
        <v>27680.969679999995</v>
      </c>
      <c r="I50" s="17">
        <v>1.3</v>
      </c>
      <c r="J50" s="15">
        <f t="shared" si="3"/>
        <v>34501.688000000002</v>
      </c>
      <c r="K50" s="15">
        <f t="shared" si="1"/>
        <v>35985.260583999996</v>
      </c>
      <c r="L50" s="15">
        <v>0</v>
      </c>
      <c r="M50" s="18">
        <f t="shared" si="4"/>
        <v>2000338.9</v>
      </c>
      <c r="N50" s="14">
        <v>138</v>
      </c>
      <c r="O50" s="14">
        <v>138</v>
      </c>
      <c r="P50" s="15">
        <v>11374.18</v>
      </c>
      <c r="Q50" s="16">
        <f t="shared" si="5"/>
        <v>11863.26974</v>
      </c>
      <c r="R50" s="17">
        <v>1.3</v>
      </c>
      <c r="S50" s="15">
        <f t="shared" si="6"/>
        <v>14786.434000000001</v>
      </c>
      <c r="T50" s="15">
        <f t="shared" si="10"/>
        <v>15422.250662</v>
      </c>
      <c r="U50" s="15">
        <v>0</v>
      </c>
      <c r="V50" s="18">
        <f t="shared" si="7"/>
        <v>25451504.399999999</v>
      </c>
      <c r="W50" s="19">
        <f t="shared" si="9"/>
        <v>27451.8</v>
      </c>
    </row>
    <row r="51" spans="1:23" ht="16.5" customHeight="1" x14ac:dyDescent="0.25">
      <c r="A51" s="11">
        <v>46</v>
      </c>
      <c r="B51" s="12" t="s">
        <v>68</v>
      </c>
      <c r="C51" s="13">
        <v>33000000</v>
      </c>
      <c r="D51" s="28">
        <f t="shared" si="8"/>
        <v>15</v>
      </c>
      <c r="E51" s="28">
        <v>0</v>
      </c>
      <c r="F51" s="28">
        <v>15</v>
      </c>
      <c r="G51" s="15">
        <v>26539.759999999998</v>
      </c>
      <c r="H51" s="16">
        <f t="shared" si="2"/>
        <v>27680.969679999995</v>
      </c>
      <c r="I51" s="17">
        <v>1.1000000000000001</v>
      </c>
      <c r="J51" s="15">
        <f t="shared" si="3"/>
        <v>29193.736000000001</v>
      </c>
      <c r="K51" s="15">
        <f t="shared" si="1"/>
        <v>30449.066647999996</v>
      </c>
      <c r="L51" s="15">
        <v>900</v>
      </c>
      <c r="M51" s="18">
        <f t="shared" si="4"/>
        <v>457636</v>
      </c>
      <c r="N51" s="14">
        <v>38</v>
      </c>
      <c r="O51" s="14">
        <v>38</v>
      </c>
      <c r="P51" s="15">
        <v>11374.18</v>
      </c>
      <c r="Q51" s="16">
        <f t="shared" si="5"/>
        <v>11863.26974</v>
      </c>
      <c r="R51" s="17">
        <v>1.1000000000000001</v>
      </c>
      <c r="S51" s="15">
        <f t="shared" si="6"/>
        <v>12511.598000000002</v>
      </c>
      <c r="T51" s="15">
        <f t="shared" si="10"/>
        <v>13049.596714000001</v>
      </c>
      <c r="U51" s="15">
        <v>2000</v>
      </c>
      <c r="V51" s="18">
        <f t="shared" si="7"/>
        <v>5932172.2000000002</v>
      </c>
      <c r="W51" s="19">
        <f t="shared" si="9"/>
        <v>6389.8</v>
      </c>
    </row>
    <row r="52" spans="1:23" ht="16.5" customHeight="1" x14ac:dyDescent="0.25">
      <c r="A52" s="11">
        <v>47</v>
      </c>
      <c r="B52" s="12" t="s">
        <v>69</v>
      </c>
      <c r="C52" s="13">
        <v>34000000</v>
      </c>
      <c r="D52" s="28">
        <f t="shared" si="8"/>
        <v>12</v>
      </c>
      <c r="E52" s="28">
        <v>1</v>
      </c>
      <c r="F52" s="28">
        <v>11</v>
      </c>
      <c r="G52" s="15">
        <v>26539.759999999998</v>
      </c>
      <c r="H52" s="16">
        <f t="shared" si="2"/>
        <v>27680.969679999995</v>
      </c>
      <c r="I52" s="17">
        <v>1</v>
      </c>
      <c r="J52" s="15">
        <f t="shared" si="3"/>
        <v>26539.759999999998</v>
      </c>
      <c r="K52" s="15">
        <f t="shared" si="1"/>
        <v>27680.969679999995</v>
      </c>
      <c r="L52" s="15">
        <v>1500</v>
      </c>
      <c r="M52" s="18">
        <f t="shared" si="4"/>
        <v>332530.40000000002</v>
      </c>
      <c r="N52" s="14">
        <v>20</v>
      </c>
      <c r="O52" s="14">
        <v>20</v>
      </c>
      <c r="P52" s="15">
        <v>11374.18</v>
      </c>
      <c r="Q52" s="16">
        <f t="shared" si="5"/>
        <v>11863.26974</v>
      </c>
      <c r="R52" s="17">
        <v>1</v>
      </c>
      <c r="S52" s="15">
        <f t="shared" si="6"/>
        <v>11374.18</v>
      </c>
      <c r="T52" s="15">
        <f t="shared" si="10"/>
        <v>11863.26974</v>
      </c>
      <c r="U52" s="15">
        <v>42000</v>
      </c>
      <c r="V52" s="18">
        <f t="shared" si="7"/>
        <v>2879402.9</v>
      </c>
      <c r="W52" s="19">
        <f t="shared" si="9"/>
        <v>3211.9</v>
      </c>
    </row>
    <row r="53" spans="1:23" ht="16.5" customHeight="1" x14ac:dyDescent="0.25">
      <c r="A53" s="11">
        <v>48</v>
      </c>
      <c r="B53" s="12" t="s">
        <v>70</v>
      </c>
      <c r="C53" s="13">
        <v>37000000</v>
      </c>
      <c r="D53" s="28">
        <f t="shared" si="8"/>
        <v>25</v>
      </c>
      <c r="E53" s="28">
        <v>3</v>
      </c>
      <c r="F53" s="28">
        <v>22</v>
      </c>
      <c r="G53" s="15">
        <v>26539.759999999998</v>
      </c>
      <c r="H53" s="16">
        <f t="shared" si="2"/>
        <v>27680.969679999995</v>
      </c>
      <c r="I53" s="17">
        <v>1.1499999999999999</v>
      </c>
      <c r="J53" s="15">
        <f t="shared" si="3"/>
        <v>30520.723999999995</v>
      </c>
      <c r="K53" s="15">
        <f t="shared" si="1"/>
        <v>31833.115131999992</v>
      </c>
      <c r="L53" s="15">
        <v>10000</v>
      </c>
      <c r="M53" s="18">
        <f t="shared" si="4"/>
        <v>801890.7</v>
      </c>
      <c r="N53" s="14">
        <v>56</v>
      </c>
      <c r="O53" s="14">
        <v>56</v>
      </c>
      <c r="P53" s="15">
        <v>11374.18</v>
      </c>
      <c r="Q53" s="16">
        <f t="shared" si="5"/>
        <v>11863.26974</v>
      </c>
      <c r="R53" s="17">
        <v>1.1499999999999999</v>
      </c>
      <c r="S53" s="15">
        <f t="shared" si="6"/>
        <v>13080.306999999999</v>
      </c>
      <c r="T53" s="15">
        <f t="shared" si="10"/>
        <v>13642.760200999999</v>
      </c>
      <c r="U53" s="15">
        <v>135000</v>
      </c>
      <c r="V53" s="18">
        <f t="shared" si="7"/>
        <v>9271437.5</v>
      </c>
      <c r="W53" s="19">
        <f t="shared" si="9"/>
        <v>10073.299999999999</v>
      </c>
    </row>
    <row r="54" spans="1:23" ht="16.5" customHeight="1" x14ac:dyDescent="0.25">
      <c r="A54" s="11">
        <v>49</v>
      </c>
      <c r="B54" s="12" t="s">
        <v>71</v>
      </c>
      <c r="C54" s="13">
        <v>38000000</v>
      </c>
      <c r="D54" s="28">
        <f t="shared" si="8"/>
        <v>30</v>
      </c>
      <c r="E54" s="28">
        <v>1</v>
      </c>
      <c r="F54" s="28">
        <v>29</v>
      </c>
      <c r="G54" s="15">
        <v>26539.759999999998</v>
      </c>
      <c r="H54" s="16">
        <f t="shared" si="2"/>
        <v>27680.969679999995</v>
      </c>
      <c r="I54" s="17">
        <v>1</v>
      </c>
      <c r="J54" s="15">
        <f t="shared" si="3"/>
        <v>26539.759999999998</v>
      </c>
      <c r="K54" s="15">
        <f t="shared" si="1"/>
        <v>27680.969679999995</v>
      </c>
      <c r="L54" s="15">
        <v>1000</v>
      </c>
      <c r="M54" s="18">
        <f t="shared" si="4"/>
        <v>830287.9</v>
      </c>
      <c r="N54" s="14">
        <v>50</v>
      </c>
      <c r="O54" s="14">
        <v>50</v>
      </c>
      <c r="P54" s="15">
        <v>11374.18</v>
      </c>
      <c r="Q54" s="16">
        <f t="shared" si="5"/>
        <v>11863.26974</v>
      </c>
      <c r="R54" s="17">
        <v>1</v>
      </c>
      <c r="S54" s="15">
        <f t="shared" si="6"/>
        <v>11374.18</v>
      </c>
      <c r="T54" s="15">
        <f t="shared" si="10"/>
        <v>11863.26974</v>
      </c>
      <c r="U54" s="15">
        <v>2000</v>
      </c>
      <c r="V54" s="18">
        <f t="shared" si="7"/>
        <v>7095507.4000000004</v>
      </c>
      <c r="W54" s="19">
        <f t="shared" si="9"/>
        <v>7925.8</v>
      </c>
    </row>
    <row r="55" spans="1:23" ht="16.5" customHeight="1" x14ac:dyDescent="0.25">
      <c r="A55" s="11">
        <v>50</v>
      </c>
      <c r="B55" s="12" t="s">
        <v>72</v>
      </c>
      <c r="C55" s="13">
        <v>41000000</v>
      </c>
      <c r="D55" s="28">
        <f t="shared" si="8"/>
        <v>10</v>
      </c>
      <c r="E55" s="28">
        <v>3</v>
      </c>
      <c r="F55" s="28">
        <v>7</v>
      </c>
      <c r="G55" s="15">
        <v>26539.759999999998</v>
      </c>
      <c r="H55" s="16">
        <f t="shared" si="2"/>
        <v>27680.969679999995</v>
      </c>
      <c r="I55" s="17">
        <v>1</v>
      </c>
      <c r="J55" s="15">
        <f t="shared" si="3"/>
        <v>26539.759999999998</v>
      </c>
      <c r="K55" s="15">
        <f t="shared" si="1"/>
        <v>27680.969679999995</v>
      </c>
      <c r="L55" s="15">
        <v>0</v>
      </c>
      <c r="M55" s="18">
        <f t="shared" si="4"/>
        <v>273386.09999999998</v>
      </c>
      <c r="N55" s="14">
        <v>31</v>
      </c>
      <c r="O55" s="14">
        <v>31</v>
      </c>
      <c r="P55" s="15">
        <v>11374.18</v>
      </c>
      <c r="Q55" s="16">
        <f t="shared" si="5"/>
        <v>11863.26974</v>
      </c>
      <c r="R55" s="17">
        <v>1</v>
      </c>
      <c r="S55" s="15">
        <f t="shared" si="6"/>
        <v>11374.18</v>
      </c>
      <c r="T55" s="15">
        <f t="shared" si="10"/>
        <v>11863.26974</v>
      </c>
      <c r="U55" s="15">
        <v>0</v>
      </c>
      <c r="V55" s="18">
        <f t="shared" si="7"/>
        <v>4397974.5999999996</v>
      </c>
      <c r="W55" s="19">
        <f t="shared" si="9"/>
        <v>4671.3999999999996</v>
      </c>
    </row>
    <row r="56" spans="1:23" ht="16.5" customHeight="1" x14ac:dyDescent="0.25">
      <c r="A56" s="11">
        <v>51</v>
      </c>
      <c r="B56" s="12" t="s">
        <v>73</v>
      </c>
      <c r="C56" s="13">
        <v>42000000</v>
      </c>
      <c r="D56" s="28">
        <f t="shared" si="8"/>
        <v>25</v>
      </c>
      <c r="E56" s="28">
        <v>3</v>
      </c>
      <c r="F56" s="28">
        <v>22</v>
      </c>
      <c r="G56" s="15">
        <v>26539.759999999998</v>
      </c>
      <c r="H56" s="16">
        <f t="shared" si="2"/>
        <v>27680.969679999995</v>
      </c>
      <c r="I56" s="17">
        <v>1</v>
      </c>
      <c r="J56" s="15">
        <f t="shared" si="3"/>
        <v>26539.759999999998</v>
      </c>
      <c r="K56" s="15">
        <f t="shared" si="1"/>
        <v>27680.969679999995</v>
      </c>
      <c r="L56" s="15">
        <v>0</v>
      </c>
      <c r="M56" s="18">
        <f t="shared" si="4"/>
        <v>688600.6</v>
      </c>
      <c r="N56" s="14">
        <v>48</v>
      </c>
      <c r="O56" s="14">
        <v>48</v>
      </c>
      <c r="P56" s="15">
        <v>11374.18</v>
      </c>
      <c r="Q56" s="16">
        <f t="shared" si="5"/>
        <v>11863.26974</v>
      </c>
      <c r="R56" s="17">
        <v>1</v>
      </c>
      <c r="S56" s="15">
        <f t="shared" si="6"/>
        <v>11374.18</v>
      </c>
      <c r="T56" s="15">
        <f t="shared" si="10"/>
        <v>11863.26974</v>
      </c>
      <c r="U56" s="15">
        <v>0</v>
      </c>
      <c r="V56" s="18">
        <f t="shared" si="7"/>
        <v>6809767.0999999996</v>
      </c>
      <c r="W56" s="19">
        <f t="shared" si="9"/>
        <v>7498.4</v>
      </c>
    </row>
    <row r="57" spans="1:23" ht="16.5" customHeight="1" x14ac:dyDescent="0.25">
      <c r="A57" s="11">
        <v>52</v>
      </c>
      <c r="B57" s="12" t="s">
        <v>74</v>
      </c>
      <c r="C57" s="13">
        <v>44000000</v>
      </c>
      <c r="D57" s="28">
        <f t="shared" si="8"/>
        <v>5</v>
      </c>
      <c r="E57" s="28">
        <v>1</v>
      </c>
      <c r="F57" s="28">
        <v>4</v>
      </c>
      <c r="G57" s="15">
        <v>26539.759999999998</v>
      </c>
      <c r="H57" s="16">
        <f t="shared" si="2"/>
        <v>27680.969679999995</v>
      </c>
      <c r="I57" s="17">
        <v>1.7</v>
      </c>
      <c r="J57" s="15">
        <f t="shared" si="3"/>
        <v>45117.591999999997</v>
      </c>
      <c r="K57" s="15">
        <f t="shared" si="1"/>
        <v>47057.648455999988</v>
      </c>
      <c r="L57" s="15">
        <v>0</v>
      </c>
      <c r="M57" s="18">
        <f t="shared" si="4"/>
        <v>233348.2</v>
      </c>
      <c r="N57" s="14">
        <v>15</v>
      </c>
      <c r="O57" s="14">
        <v>15</v>
      </c>
      <c r="P57" s="15">
        <v>11374.18</v>
      </c>
      <c r="Q57" s="16">
        <f t="shared" si="5"/>
        <v>11863.26974</v>
      </c>
      <c r="R57" s="17">
        <v>1.7</v>
      </c>
      <c r="S57" s="15">
        <f t="shared" si="6"/>
        <v>19336.106</v>
      </c>
      <c r="T57" s="15">
        <f t="shared" si="10"/>
        <v>20167.558558000001</v>
      </c>
      <c r="U57" s="15">
        <v>0</v>
      </c>
      <c r="V57" s="18">
        <f t="shared" si="7"/>
        <v>3617688.8</v>
      </c>
      <c r="W57" s="19">
        <f t="shared" si="9"/>
        <v>3851</v>
      </c>
    </row>
    <row r="58" spans="1:23" ht="16.5" customHeight="1" x14ac:dyDescent="0.25">
      <c r="A58" s="11">
        <v>53</v>
      </c>
      <c r="B58" s="12" t="s">
        <v>75</v>
      </c>
      <c r="C58" s="13">
        <v>46000000</v>
      </c>
      <c r="D58" s="28">
        <f t="shared" si="8"/>
        <v>91</v>
      </c>
      <c r="E58" s="28">
        <v>15</v>
      </c>
      <c r="F58" s="28">
        <v>76</v>
      </c>
      <c r="G58" s="15">
        <v>26539.759999999998</v>
      </c>
      <c r="H58" s="16">
        <f t="shared" si="2"/>
        <v>27680.969679999995</v>
      </c>
      <c r="I58" s="17">
        <v>1</v>
      </c>
      <c r="J58" s="15">
        <f t="shared" si="3"/>
        <v>26539.759999999998</v>
      </c>
      <c r="K58" s="15">
        <f t="shared" si="1"/>
        <v>27680.969679999995</v>
      </c>
      <c r="L58" s="15">
        <v>0</v>
      </c>
      <c r="M58" s="18">
        <f t="shared" si="4"/>
        <v>2501850.1</v>
      </c>
      <c r="N58" s="14">
        <v>100</v>
      </c>
      <c r="O58" s="14">
        <v>100</v>
      </c>
      <c r="P58" s="15">
        <v>11374.18</v>
      </c>
      <c r="Q58" s="16">
        <f t="shared" si="5"/>
        <v>11863.26974</v>
      </c>
      <c r="R58" s="17">
        <v>1</v>
      </c>
      <c r="S58" s="15">
        <f t="shared" si="6"/>
        <v>11374.18</v>
      </c>
      <c r="T58" s="15">
        <f t="shared" si="10"/>
        <v>11863.26974</v>
      </c>
      <c r="U58" s="15">
        <v>155100</v>
      </c>
      <c r="V58" s="18">
        <f t="shared" si="7"/>
        <v>14342114.699999999</v>
      </c>
      <c r="W58" s="19">
        <f t="shared" si="9"/>
        <v>16844</v>
      </c>
    </row>
    <row r="59" spans="1:23" ht="16.5" customHeight="1" x14ac:dyDescent="0.25">
      <c r="A59" s="11">
        <v>54</v>
      </c>
      <c r="B59" s="12" t="s">
        <v>76</v>
      </c>
      <c r="C59" s="13">
        <v>47000000</v>
      </c>
      <c r="D59" s="28">
        <f t="shared" si="8"/>
        <v>11</v>
      </c>
      <c r="E59" s="28">
        <v>2</v>
      </c>
      <c r="F59" s="28">
        <v>9</v>
      </c>
      <c r="G59" s="15">
        <v>26539.759999999998</v>
      </c>
      <c r="H59" s="16">
        <f t="shared" si="2"/>
        <v>27680.969679999995</v>
      </c>
      <c r="I59" s="17">
        <v>1.4</v>
      </c>
      <c r="J59" s="15">
        <f t="shared" si="3"/>
        <v>37155.663999999997</v>
      </c>
      <c r="K59" s="15">
        <f t="shared" si="1"/>
        <v>38753.357551999987</v>
      </c>
      <c r="L59" s="15">
        <v>0</v>
      </c>
      <c r="M59" s="18">
        <f t="shared" si="4"/>
        <v>423091.5</v>
      </c>
      <c r="N59" s="14">
        <v>17</v>
      </c>
      <c r="O59" s="14">
        <v>17</v>
      </c>
      <c r="P59" s="15">
        <v>11374.18</v>
      </c>
      <c r="Q59" s="16">
        <f t="shared" si="5"/>
        <v>11863.26974</v>
      </c>
      <c r="R59" s="17">
        <v>1.4</v>
      </c>
      <c r="S59" s="15">
        <f t="shared" si="6"/>
        <v>15923.851999999999</v>
      </c>
      <c r="T59" s="15">
        <f t="shared" si="10"/>
        <v>16608.577635999998</v>
      </c>
      <c r="U59" s="15">
        <v>0</v>
      </c>
      <c r="V59" s="18">
        <f t="shared" si="7"/>
        <v>3376509.5</v>
      </c>
      <c r="W59" s="19">
        <f t="shared" si="9"/>
        <v>3799.6</v>
      </c>
    </row>
    <row r="60" spans="1:23" ht="16.5" customHeight="1" x14ac:dyDescent="0.25">
      <c r="A60" s="11">
        <v>55</v>
      </c>
      <c r="B60" s="12" t="s">
        <v>77</v>
      </c>
      <c r="C60" s="13">
        <v>22000000</v>
      </c>
      <c r="D60" s="28">
        <f t="shared" si="8"/>
        <v>60</v>
      </c>
      <c r="E60" s="28">
        <v>10</v>
      </c>
      <c r="F60" s="28">
        <v>50</v>
      </c>
      <c r="G60" s="15">
        <v>26539.759999999998</v>
      </c>
      <c r="H60" s="16">
        <f t="shared" si="2"/>
        <v>27680.969679999995</v>
      </c>
      <c r="I60" s="17">
        <v>1</v>
      </c>
      <c r="J60" s="15">
        <f t="shared" si="3"/>
        <v>26539.759999999998</v>
      </c>
      <c r="K60" s="15">
        <f t="shared" si="1"/>
        <v>27680.969679999995</v>
      </c>
      <c r="L60" s="15">
        <v>22181.98</v>
      </c>
      <c r="M60" s="18">
        <f t="shared" si="4"/>
        <v>1671628.1</v>
      </c>
      <c r="N60" s="14">
        <v>58</v>
      </c>
      <c r="O60" s="14">
        <v>58</v>
      </c>
      <c r="P60" s="15">
        <v>11374.18</v>
      </c>
      <c r="Q60" s="16">
        <f t="shared" si="5"/>
        <v>11863.26974</v>
      </c>
      <c r="R60" s="17">
        <v>1</v>
      </c>
      <c r="S60" s="15">
        <f t="shared" si="6"/>
        <v>11374.18</v>
      </c>
      <c r="T60" s="15">
        <f t="shared" si="10"/>
        <v>11863.26974</v>
      </c>
      <c r="U60" s="15">
        <v>122000</v>
      </c>
      <c r="V60" s="18">
        <f t="shared" si="7"/>
        <v>8350468.5</v>
      </c>
      <c r="W60" s="19">
        <f t="shared" si="9"/>
        <v>10022.1</v>
      </c>
    </row>
    <row r="61" spans="1:23" ht="16.5" customHeight="1" x14ac:dyDescent="0.25">
      <c r="A61" s="11">
        <v>56</v>
      </c>
      <c r="B61" s="12" t="s">
        <v>78</v>
      </c>
      <c r="C61" s="13">
        <v>49000000</v>
      </c>
      <c r="D61" s="28">
        <f t="shared" si="8"/>
        <v>14</v>
      </c>
      <c r="E61" s="28">
        <v>2</v>
      </c>
      <c r="F61" s="28">
        <v>12</v>
      </c>
      <c r="G61" s="15">
        <v>26539.759999999998</v>
      </c>
      <c r="H61" s="16">
        <f t="shared" si="2"/>
        <v>27680.969679999995</v>
      </c>
      <c r="I61" s="17">
        <v>1</v>
      </c>
      <c r="J61" s="15">
        <f t="shared" si="3"/>
        <v>26539.759999999998</v>
      </c>
      <c r="K61" s="15">
        <f t="shared" si="1"/>
        <v>27680.969679999995</v>
      </c>
      <c r="L61" s="15">
        <v>0</v>
      </c>
      <c r="M61" s="18">
        <f t="shared" si="4"/>
        <v>385251.2</v>
      </c>
      <c r="N61" s="14">
        <v>8</v>
      </c>
      <c r="O61" s="14">
        <v>8</v>
      </c>
      <c r="P61" s="15">
        <v>11374.18</v>
      </c>
      <c r="Q61" s="16">
        <f t="shared" si="5"/>
        <v>11863.26974</v>
      </c>
      <c r="R61" s="17">
        <v>1</v>
      </c>
      <c r="S61" s="15">
        <f t="shared" si="6"/>
        <v>11374.18</v>
      </c>
      <c r="T61" s="15">
        <f t="shared" si="10"/>
        <v>11863.26974</v>
      </c>
      <c r="U61" s="15">
        <v>0</v>
      </c>
      <c r="V61" s="18">
        <f t="shared" si="7"/>
        <v>1134961.2</v>
      </c>
      <c r="W61" s="19">
        <f t="shared" si="9"/>
        <v>1520.2</v>
      </c>
    </row>
    <row r="62" spans="1:23" ht="16.5" customHeight="1" x14ac:dyDescent="0.25">
      <c r="A62" s="11">
        <v>57</v>
      </c>
      <c r="B62" s="12" t="s">
        <v>79</v>
      </c>
      <c r="C62" s="13">
        <v>50000000</v>
      </c>
      <c r="D62" s="28">
        <f t="shared" si="8"/>
        <v>40</v>
      </c>
      <c r="E62" s="28">
        <v>3</v>
      </c>
      <c r="F62" s="28">
        <v>37</v>
      </c>
      <c r="G62" s="15">
        <v>26539.759999999998</v>
      </c>
      <c r="H62" s="16">
        <f t="shared" si="2"/>
        <v>27680.969679999995</v>
      </c>
      <c r="I62" s="17">
        <v>1.2</v>
      </c>
      <c r="J62" s="15">
        <f t="shared" si="3"/>
        <v>31847.711999999996</v>
      </c>
      <c r="K62" s="15">
        <f t="shared" si="1"/>
        <v>33217.163615999991</v>
      </c>
      <c r="L62" s="15">
        <v>0</v>
      </c>
      <c r="M62" s="18">
        <f t="shared" si="4"/>
        <v>1324578.2</v>
      </c>
      <c r="N62" s="14">
        <v>80</v>
      </c>
      <c r="O62" s="14">
        <v>80</v>
      </c>
      <c r="P62" s="15">
        <v>11374.18</v>
      </c>
      <c r="Q62" s="16">
        <f t="shared" si="5"/>
        <v>11863.26974</v>
      </c>
      <c r="R62" s="17">
        <v>1.2</v>
      </c>
      <c r="S62" s="15">
        <f t="shared" si="6"/>
        <v>13649.016</v>
      </c>
      <c r="T62" s="15">
        <f t="shared" si="10"/>
        <v>14235.923687999999</v>
      </c>
      <c r="U62" s="15">
        <v>0</v>
      </c>
      <c r="V62" s="18">
        <f t="shared" si="7"/>
        <v>13619534.1</v>
      </c>
      <c r="W62" s="19">
        <f t="shared" si="9"/>
        <v>14944.1</v>
      </c>
    </row>
    <row r="63" spans="1:23" ht="16.5" customHeight="1" x14ac:dyDescent="0.25">
      <c r="A63" s="11">
        <v>58</v>
      </c>
      <c r="B63" s="12" t="s">
        <v>80</v>
      </c>
      <c r="C63" s="13">
        <v>52000000</v>
      </c>
      <c r="D63" s="28">
        <f t="shared" si="8"/>
        <v>40</v>
      </c>
      <c r="E63" s="28">
        <v>20</v>
      </c>
      <c r="F63" s="28">
        <v>20</v>
      </c>
      <c r="G63" s="15">
        <v>26539.759999999998</v>
      </c>
      <c r="H63" s="16">
        <f t="shared" si="2"/>
        <v>27680.969679999995</v>
      </c>
      <c r="I63" s="17">
        <v>1.1499999999999999</v>
      </c>
      <c r="J63" s="15">
        <f t="shared" si="3"/>
        <v>30520.723999999995</v>
      </c>
      <c r="K63" s="15">
        <f t="shared" si="1"/>
        <v>31833.115131999992</v>
      </c>
      <c r="L63" s="15">
        <v>5560.97</v>
      </c>
      <c r="M63" s="18">
        <f t="shared" si="4"/>
        <v>1252637.8</v>
      </c>
      <c r="N63" s="14">
        <v>75</v>
      </c>
      <c r="O63" s="14">
        <v>75</v>
      </c>
      <c r="P63" s="15">
        <v>11374.18</v>
      </c>
      <c r="Q63" s="16">
        <f t="shared" si="5"/>
        <v>11863.26974</v>
      </c>
      <c r="R63" s="17">
        <v>1.1499999999999999</v>
      </c>
      <c r="S63" s="15">
        <f t="shared" si="6"/>
        <v>13080.306999999999</v>
      </c>
      <c r="T63" s="15">
        <f t="shared" si="10"/>
        <v>13642.760200999999</v>
      </c>
      <c r="U63" s="15">
        <v>135000</v>
      </c>
      <c r="V63" s="18">
        <f t="shared" si="7"/>
        <v>12371300.199999999</v>
      </c>
      <c r="W63" s="19">
        <f t="shared" si="9"/>
        <v>13623.9</v>
      </c>
    </row>
    <row r="64" spans="1:23" ht="16.5" customHeight="1" x14ac:dyDescent="0.25">
      <c r="A64" s="11">
        <v>59</v>
      </c>
      <c r="B64" s="12" t="s">
        <v>81</v>
      </c>
      <c r="C64" s="13">
        <v>53000000</v>
      </c>
      <c r="D64" s="28">
        <f t="shared" si="8"/>
        <v>36</v>
      </c>
      <c r="E64" s="28">
        <v>1</v>
      </c>
      <c r="F64" s="28">
        <v>35</v>
      </c>
      <c r="G64" s="15">
        <v>26539.759999999998</v>
      </c>
      <c r="H64" s="16">
        <f t="shared" si="2"/>
        <v>27680.969679999995</v>
      </c>
      <c r="I64" s="17">
        <v>1.1499999999999999</v>
      </c>
      <c r="J64" s="15">
        <f t="shared" si="3"/>
        <v>30520.723999999995</v>
      </c>
      <c r="K64" s="15">
        <f t="shared" si="1"/>
        <v>31833.115131999992</v>
      </c>
      <c r="L64" s="15">
        <v>9122.1200000000008</v>
      </c>
      <c r="M64" s="18">
        <f t="shared" si="4"/>
        <v>1153801.8999999999</v>
      </c>
      <c r="N64" s="14">
        <v>51</v>
      </c>
      <c r="O64" s="14">
        <v>51</v>
      </c>
      <c r="P64" s="15">
        <v>11374.18</v>
      </c>
      <c r="Q64" s="16">
        <f t="shared" si="5"/>
        <v>11863.26974</v>
      </c>
      <c r="R64" s="17">
        <v>1.1499999999999999</v>
      </c>
      <c r="S64" s="15">
        <f t="shared" si="6"/>
        <v>13080.306999999999</v>
      </c>
      <c r="T64" s="15">
        <f t="shared" si="10"/>
        <v>13642.760200999999</v>
      </c>
      <c r="U64" s="15">
        <v>123000</v>
      </c>
      <c r="V64" s="18">
        <f t="shared" si="7"/>
        <v>8443684.0999999996</v>
      </c>
      <c r="W64" s="19">
        <f t="shared" si="9"/>
        <v>9597.5</v>
      </c>
    </row>
    <row r="65" spans="1:23" ht="16.5" customHeight="1" x14ac:dyDescent="0.25">
      <c r="A65" s="11">
        <v>60</v>
      </c>
      <c r="B65" s="12" t="s">
        <v>82</v>
      </c>
      <c r="C65" s="13">
        <v>54000000</v>
      </c>
      <c r="D65" s="28">
        <f t="shared" si="8"/>
        <v>22</v>
      </c>
      <c r="E65" s="28">
        <v>6</v>
      </c>
      <c r="F65" s="28">
        <v>16</v>
      </c>
      <c r="G65" s="15">
        <v>26539.759999999998</v>
      </c>
      <c r="H65" s="16">
        <f t="shared" si="2"/>
        <v>27680.969679999995</v>
      </c>
      <c r="I65" s="17">
        <v>1</v>
      </c>
      <c r="J65" s="15">
        <f t="shared" si="3"/>
        <v>26539.759999999998</v>
      </c>
      <c r="K65" s="15">
        <f t="shared" si="1"/>
        <v>27680.969679999995</v>
      </c>
      <c r="L65" s="15">
        <v>0</v>
      </c>
      <c r="M65" s="18">
        <f t="shared" si="4"/>
        <v>602134.1</v>
      </c>
      <c r="N65" s="14">
        <v>22</v>
      </c>
      <c r="O65" s="14">
        <v>22</v>
      </c>
      <c r="P65" s="15">
        <v>11374.18</v>
      </c>
      <c r="Q65" s="16">
        <f t="shared" si="5"/>
        <v>11863.26974</v>
      </c>
      <c r="R65" s="17">
        <v>1</v>
      </c>
      <c r="S65" s="15">
        <f t="shared" si="6"/>
        <v>11374.18</v>
      </c>
      <c r="T65" s="15">
        <f t="shared" si="10"/>
        <v>11863.26974</v>
      </c>
      <c r="U65" s="15">
        <v>0</v>
      </c>
      <c r="V65" s="18">
        <f t="shared" si="7"/>
        <v>3121143.2</v>
      </c>
      <c r="W65" s="19">
        <f t="shared" si="9"/>
        <v>3723.3</v>
      </c>
    </row>
    <row r="66" spans="1:23" ht="16.5" customHeight="1" x14ac:dyDescent="0.25">
      <c r="A66" s="11">
        <v>61</v>
      </c>
      <c r="B66" s="12" t="s">
        <v>83</v>
      </c>
      <c r="C66" s="13">
        <v>56000000</v>
      </c>
      <c r="D66" s="28">
        <f t="shared" si="8"/>
        <v>26</v>
      </c>
      <c r="E66" s="28">
        <v>5</v>
      </c>
      <c r="F66" s="28">
        <v>21</v>
      </c>
      <c r="G66" s="15">
        <v>26539.759999999998</v>
      </c>
      <c r="H66" s="16">
        <f t="shared" si="2"/>
        <v>27680.969679999995</v>
      </c>
      <c r="I66" s="17">
        <v>1</v>
      </c>
      <c r="J66" s="15">
        <f t="shared" si="3"/>
        <v>26539.759999999998</v>
      </c>
      <c r="K66" s="15">
        <f t="shared" si="1"/>
        <v>27680.969679999995</v>
      </c>
      <c r="L66" s="15">
        <v>80</v>
      </c>
      <c r="M66" s="18">
        <f t="shared" si="4"/>
        <v>714079.2</v>
      </c>
      <c r="N66" s="14">
        <v>36</v>
      </c>
      <c r="O66" s="14">
        <v>36</v>
      </c>
      <c r="P66" s="15">
        <v>11374.18</v>
      </c>
      <c r="Q66" s="16">
        <f t="shared" si="5"/>
        <v>11863.26974</v>
      </c>
      <c r="R66" s="17">
        <v>1</v>
      </c>
      <c r="S66" s="15">
        <f t="shared" si="6"/>
        <v>11374.18</v>
      </c>
      <c r="T66" s="15">
        <f t="shared" si="10"/>
        <v>11863.26974</v>
      </c>
      <c r="U66" s="15">
        <v>14502.09</v>
      </c>
      <c r="V66" s="18">
        <f t="shared" si="7"/>
        <v>5121827.4000000004</v>
      </c>
      <c r="W66" s="19">
        <f t="shared" si="9"/>
        <v>5835.9</v>
      </c>
    </row>
    <row r="67" spans="1:23" ht="16.5" customHeight="1" x14ac:dyDescent="0.25">
      <c r="A67" s="11">
        <v>62</v>
      </c>
      <c r="B67" s="12" t="s">
        <v>84</v>
      </c>
      <c r="C67" s="13">
        <v>58000000</v>
      </c>
      <c r="D67" s="28">
        <f t="shared" si="8"/>
        <v>10</v>
      </c>
      <c r="E67" s="28">
        <v>2</v>
      </c>
      <c r="F67" s="28">
        <v>8</v>
      </c>
      <c r="G67" s="15">
        <v>26539.759999999998</v>
      </c>
      <c r="H67" s="16">
        <f t="shared" si="2"/>
        <v>27680.969679999995</v>
      </c>
      <c r="I67" s="17">
        <v>1</v>
      </c>
      <c r="J67" s="15">
        <f t="shared" si="3"/>
        <v>26539.759999999998</v>
      </c>
      <c r="K67" s="15">
        <f t="shared" si="1"/>
        <v>27680.969679999995</v>
      </c>
      <c r="L67" s="15">
        <v>0</v>
      </c>
      <c r="M67" s="18">
        <f t="shared" si="4"/>
        <v>274527.3</v>
      </c>
      <c r="N67" s="14">
        <v>17</v>
      </c>
      <c r="O67" s="14">
        <v>17</v>
      </c>
      <c r="P67" s="15">
        <v>11374.18</v>
      </c>
      <c r="Q67" s="16">
        <f t="shared" si="5"/>
        <v>11863.26974</v>
      </c>
      <c r="R67" s="17">
        <v>1</v>
      </c>
      <c r="S67" s="15">
        <f t="shared" si="6"/>
        <v>11374.18</v>
      </c>
      <c r="T67" s="15">
        <f t="shared" si="10"/>
        <v>11863.26974</v>
      </c>
      <c r="U67" s="15">
        <v>10000</v>
      </c>
      <c r="V67" s="18">
        <f t="shared" si="7"/>
        <v>2421792.5</v>
      </c>
      <c r="W67" s="19">
        <f t="shared" si="9"/>
        <v>2696.3</v>
      </c>
    </row>
    <row r="68" spans="1:23" ht="16.5" customHeight="1" x14ac:dyDescent="0.25">
      <c r="A68" s="11">
        <v>63</v>
      </c>
      <c r="B68" s="12" t="s">
        <v>85</v>
      </c>
      <c r="C68" s="13">
        <v>60000000</v>
      </c>
      <c r="D68" s="28">
        <f t="shared" si="8"/>
        <v>50</v>
      </c>
      <c r="E68" s="28">
        <v>2</v>
      </c>
      <c r="F68" s="28">
        <v>48</v>
      </c>
      <c r="G68" s="15">
        <v>26539.759999999998</v>
      </c>
      <c r="H68" s="16">
        <f t="shared" si="2"/>
        <v>27680.969679999995</v>
      </c>
      <c r="I68" s="17">
        <v>1.1000000000000001</v>
      </c>
      <c r="J68" s="15">
        <f t="shared" si="3"/>
        <v>29193.736000000001</v>
      </c>
      <c r="K68" s="15">
        <f t="shared" si="1"/>
        <v>30449.066647999996</v>
      </c>
      <c r="L68" s="15">
        <v>893.33</v>
      </c>
      <c r="M68" s="18">
        <f t="shared" si="4"/>
        <v>1520836</v>
      </c>
      <c r="N68" s="14">
        <v>93</v>
      </c>
      <c r="O68" s="14">
        <v>93</v>
      </c>
      <c r="P68" s="15">
        <v>11374.18</v>
      </c>
      <c r="Q68" s="16">
        <f t="shared" si="5"/>
        <v>11863.26974</v>
      </c>
      <c r="R68" s="17">
        <v>1.1000000000000001</v>
      </c>
      <c r="S68" s="15">
        <f t="shared" si="6"/>
        <v>12511.598000000002</v>
      </c>
      <c r="T68" s="15">
        <f t="shared" si="10"/>
        <v>13049.596714000001</v>
      </c>
      <c r="U68" s="15">
        <f>18677.32+13911.5</f>
        <v>32588.82</v>
      </c>
      <c r="V68" s="18">
        <f t="shared" si="7"/>
        <v>14545904.9</v>
      </c>
      <c r="W68" s="19">
        <f t="shared" si="9"/>
        <v>16066.7</v>
      </c>
    </row>
    <row r="69" spans="1:23" ht="16.5" customHeight="1" x14ac:dyDescent="0.25">
      <c r="A69" s="11">
        <v>64</v>
      </c>
      <c r="B69" s="12" t="s">
        <v>86</v>
      </c>
      <c r="C69" s="13">
        <v>61000000</v>
      </c>
      <c r="D69" s="28">
        <f t="shared" si="8"/>
        <v>18</v>
      </c>
      <c r="E69" s="28">
        <v>2</v>
      </c>
      <c r="F69" s="28">
        <v>16</v>
      </c>
      <c r="G69" s="15">
        <v>26539.759999999998</v>
      </c>
      <c r="H69" s="16">
        <f t="shared" si="2"/>
        <v>27680.969679999995</v>
      </c>
      <c r="I69" s="17">
        <v>1</v>
      </c>
      <c r="J69" s="15">
        <f t="shared" si="3"/>
        <v>26539.759999999998</v>
      </c>
      <c r="K69" s="15">
        <f t="shared" si="1"/>
        <v>27680.969679999995</v>
      </c>
      <c r="L69" s="15">
        <v>4988.88</v>
      </c>
      <c r="M69" s="18">
        <f t="shared" si="4"/>
        <v>500963.9</v>
      </c>
      <c r="N69" s="14">
        <v>37</v>
      </c>
      <c r="O69" s="14">
        <v>37</v>
      </c>
      <c r="P69" s="15">
        <v>11374.18</v>
      </c>
      <c r="Q69" s="16">
        <f t="shared" si="5"/>
        <v>11863.26974</v>
      </c>
      <c r="R69" s="17">
        <v>1</v>
      </c>
      <c r="S69" s="15">
        <f t="shared" si="6"/>
        <v>11374.18</v>
      </c>
      <c r="T69" s="15">
        <f t="shared" si="10"/>
        <v>11863.26974</v>
      </c>
      <c r="U69" s="15">
        <v>17568.5</v>
      </c>
      <c r="V69" s="18">
        <f t="shared" si="7"/>
        <v>5266763.9000000004</v>
      </c>
      <c r="W69" s="19">
        <f t="shared" si="9"/>
        <v>5767.7</v>
      </c>
    </row>
    <row r="70" spans="1:23" ht="16.5" customHeight="1" x14ac:dyDescent="0.25">
      <c r="A70" s="11">
        <v>65</v>
      </c>
      <c r="B70" s="12" t="s">
        <v>87</v>
      </c>
      <c r="C70" s="13">
        <v>36000000</v>
      </c>
      <c r="D70" s="28">
        <f t="shared" si="8"/>
        <v>33</v>
      </c>
      <c r="E70" s="28">
        <v>3</v>
      </c>
      <c r="F70" s="28">
        <v>30</v>
      </c>
      <c r="G70" s="15">
        <v>26539.759999999998</v>
      </c>
      <c r="H70" s="16">
        <f t="shared" si="2"/>
        <v>27680.969679999995</v>
      </c>
      <c r="I70" s="17">
        <v>1</v>
      </c>
      <c r="J70" s="15">
        <f t="shared" si="3"/>
        <v>26539.759999999998</v>
      </c>
      <c r="K70" s="15">
        <f t="shared" ref="K70:K91" si="11">H70*I70</f>
        <v>27680.969679999995</v>
      </c>
      <c r="L70" s="15">
        <v>0</v>
      </c>
      <c r="M70" s="18">
        <f t="shared" si="4"/>
        <v>910048.4</v>
      </c>
      <c r="N70" s="14">
        <v>50</v>
      </c>
      <c r="O70" s="14">
        <v>50</v>
      </c>
      <c r="P70" s="15">
        <v>11374.18</v>
      </c>
      <c r="Q70" s="16">
        <f t="shared" si="5"/>
        <v>11863.26974</v>
      </c>
      <c r="R70" s="17">
        <v>1</v>
      </c>
      <c r="S70" s="15">
        <f t="shared" si="6"/>
        <v>11374.18</v>
      </c>
      <c r="T70" s="15">
        <f t="shared" si="10"/>
        <v>11863.26974</v>
      </c>
      <c r="U70" s="15">
        <v>3000</v>
      </c>
      <c r="V70" s="18">
        <f t="shared" si="7"/>
        <v>7096507.4000000004</v>
      </c>
      <c r="W70" s="19">
        <f t="shared" si="9"/>
        <v>8006.6</v>
      </c>
    </row>
    <row r="71" spans="1:23" ht="16.5" customHeight="1" x14ac:dyDescent="0.25">
      <c r="A71" s="11">
        <v>66</v>
      </c>
      <c r="B71" s="12" t="s">
        <v>88</v>
      </c>
      <c r="C71" s="13">
        <v>63000000</v>
      </c>
      <c r="D71" s="28">
        <f t="shared" si="8"/>
        <v>35</v>
      </c>
      <c r="E71" s="28">
        <v>2</v>
      </c>
      <c r="F71" s="28">
        <v>33</v>
      </c>
      <c r="G71" s="15">
        <v>26539.759999999998</v>
      </c>
      <c r="H71" s="16">
        <f t="shared" ref="H71:H91" si="12">G71*1.043</f>
        <v>27680.969679999995</v>
      </c>
      <c r="I71" s="17">
        <v>1</v>
      </c>
      <c r="J71" s="15">
        <f t="shared" ref="J71:J91" si="13">G71*I71</f>
        <v>26539.759999999998</v>
      </c>
      <c r="K71" s="15">
        <f t="shared" si="11"/>
        <v>27680.969679999995</v>
      </c>
      <c r="L71" s="15">
        <v>0</v>
      </c>
      <c r="M71" s="18">
        <f t="shared" ref="M71:M91" si="14">ROUND((E71*J71+F71*K71+L71),1)</f>
        <v>966551.5</v>
      </c>
      <c r="N71" s="14">
        <v>82</v>
      </c>
      <c r="O71" s="14">
        <v>82</v>
      </c>
      <c r="P71" s="15">
        <v>11374.18</v>
      </c>
      <c r="Q71" s="16">
        <f t="shared" ref="Q71:Q91" si="15">P71*1.043</f>
        <v>11863.26974</v>
      </c>
      <c r="R71" s="17">
        <v>1</v>
      </c>
      <c r="S71" s="15">
        <f t="shared" ref="S71:S91" si="16">P71*R71</f>
        <v>11374.18</v>
      </c>
      <c r="T71" s="15">
        <f t="shared" si="10"/>
        <v>11863.26974</v>
      </c>
      <c r="U71" s="15">
        <v>0</v>
      </c>
      <c r="V71" s="18">
        <f t="shared" ref="V71:V91" si="17">ROUND(O71*S71+O71*T71*11+U71,1)</f>
        <v>11633352.1</v>
      </c>
      <c r="W71" s="19">
        <f t="shared" si="9"/>
        <v>12599.9</v>
      </c>
    </row>
    <row r="72" spans="1:23" ht="16.5" customHeight="1" x14ac:dyDescent="0.25">
      <c r="A72" s="11">
        <v>67</v>
      </c>
      <c r="B72" s="12" t="s">
        <v>89</v>
      </c>
      <c r="C72" s="13">
        <v>64000000</v>
      </c>
      <c r="D72" s="28">
        <f t="shared" ref="D72:D91" si="18">E72+F72</f>
        <v>5</v>
      </c>
      <c r="E72" s="28">
        <v>2</v>
      </c>
      <c r="F72" s="28">
        <v>3</v>
      </c>
      <c r="G72" s="15">
        <v>26539.759999999998</v>
      </c>
      <c r="H72" s="16">
        <f t="shared" si="12"/>
        <v>27680.969679999995</v>
      </c>
      <c r="I72" s="17">
        <v>1.42</v>
      </c>
      <c r="J72" s="15">
        <f t="shared" si="13"/>
        <v>37686.459199999998</v>
      </c>
      <c r="K72" s="15">
        <f t="shared" si="11"/>
        <v>39306.976945599992</v>
      </c>
      <c r="L72" s="15"/>
      <c r="M72" s="18">
        <f t="shared" si="14"/>
        <v>193293.8</v>
      </c>
      <c r="N72" s="14">
        <v>20</v>
      </c>
      <c r="O72" s="14">
        <v>20</v>
      </c>
      <c r="P72" s="15">
        <v>11374.18</v>
      </c>
      <c r="Q72" s="16">
        <f t="shared" si="15"/>
        <v>11863.26974</v>
      </c>
      <c r="R72" s="17">
        <v>1.42</v>
      </c>
      <c r="S72" s="15">
        <f t="shared" si="16"/>
        <v>16151.3356</v>
      </c>
      <c r="T72" s="15">
        <f t="shared" si="10"/>
        <v>16845.843030799999</v>
      </c>
      <c r="U72" s="15">
        <v>2826.7</v>
      </c>
      <c r="V72" s="18">
        <f t="shared" si="17"/>
        <v>4031938.9</v>
      </c>
      <c r="W72" s="19">
        <f t="shared" ref="W72:W91" si="19">ROUND(((M72+V72)/1000),1)</f>
        <v>4225.2</v>
      </c>
    </row>
    <row r="73" spans="1:23" ht="16.5" customHeight="1" x14ac:dyDescent="0.25">
      <c r="A73" s="11">
        <v>68</v>
      </c>
      <c r="B73" s="12" t="s">
        <v>90</v>
      </c>
      <c r="C73" s="13">
        <v>65000000</v>
      </c>
      <c r="D73" s="28">
        <f t="shared" si="18"/>
        <v>65</v>
      </c>
      <c r="E73" s="28">
        <v>5</v>
      </c>
      <c r="F73" s="28">
        <v>60</v>
      </c>
      <c r="G73" s="15">
        <v>26539.759999999998</v>
      </c>
      <c r="H73" s="16">
        <f t="shared" si="12"/>
        <v>27680.969679999995</v>
      </c>
      <c r="I73" s="17">
        <v>1.1499999999999999</v>
      </c>
      <c r="J73" s="15">
        <f t="shared" si="13"/>
        <v>30520.723999999995</v>
      </c>
      <c r="K73" s="15">
        <f t="shared" si="11"/>
        <v>31833.115131999992</v>
      </c>
      <c r="L73" s="15">
        <v>2000</v>
      </c>
      <c r="M73" s="18">
        <f t="shared" si="14"/>
        <v>2064590.5</v>
      </c>
      <c r="N73" s="14">
        <v>93</v>
      </c>
      <c r="O73" s="14">
        <v>93</v>
      </c>
      <c r="P73" s="15">
        <v>11374.18</v>
      </c>
      <c r="Q73" s="16">
        <f t="shared" si="15"/>
        <v>11863.26974</v>
      </c>
      <c r="R73" s="17">
        <v>1.1499999999999999</v>
      </c>
      <c r="S73" s="15">
        <f t="shared" si="16"/>
        <v>13080.306999999999</v>
      </c>
      <c r="T73" s="15">
        <f t="shared" ref="T73:T91" si="20">Q73*R73</f>
        <v>13642.760200999999</v>
      </c>
      <c r="U73" s="15">
        <v>6000</v>
      </c>
      <c r="V73" s="18">
        <f t="shared" si="17"/>
        <v>15179012.199999999</v>
      </c>
      <c r="W73" s="19">
        <f t="shared" si="19"/>
        <v>17243.599999999999</v>
      </c>
    </row>
    <row r="74" spans="1:23" ht="16.5" customHeight="1" x14ac:dyDescent="0.25">
      <c r="A74" s="11">
        <v>69</v>
      </c>
      <c r="B74" s="12" t="s">
        <v>91</v>
      </c>
      <c r="C74" s="13">
        <v>66000000</v>
      </c>
      <c r="D74" s="28">
        <f t="shared" si="18"/>
        <v>10</v>
      </c>
      <c r="E74" s="28">
        <v>2</v>
      </c>
      <c r="F74" s="28">
        <v>8</v>
      </c>
      <c r="G74" s="15">
        <v>26539.759999999998</v>
      </c>
      <c r="H74" s="16">
        <f t="shared" si="12"/>
        <v>27680.969679999995</v>
      </c>
      <c r="I74" s="17">
        <v>1</v>
      </c>
      <c r="J74" s="15">
        <f t="shared" si="13"/>
        <v>26539.759999999998</v>
      </c>
      <c r="K74" s="15">
        <f t="shared" si="11"/>
        <v>27680.969679999995</v>
      </c>
      <c r="L74" s="15">
        <v>2708.35</v>
      </c>
      <c r="M74" s="18">
        <f t="shared" si="14"/>
        <v>277235.59999999998</v>
      </c>
      <c r="N74" s="14">
        <v>20</v>
      </c>
      <c r="O74" s="14">
        <v>20</v>
      </c>
      <c r="P74" s="15">
        <v>11374.18</v>
      </c>
      <c r="Q74" s="16">
        <f t="shared" si="15"/>
        <v>11863.26974</v>
      </c>
      <c r="R74" s="17">
        <v>1</v>
      </c>
      <c r="S74" s="15">
        <f t="shared" si="16"/>
        <v>11374.18</v>
      </c>
      <c r="T74" s="15">
        <f t="shared" si="20"/>
        <v>11863.26974</v>
      </c>
      <c r="U74" s="15">
        <v>42000</v>
      </c>
      <c r="V74" s="18">
        <f t="shared" si="17"/>
        <v>2879402.9</v>
      </c>
      <c r="W74" s="19">
        <f t="shared" si="19"/>
        <v>3156.6</v>
      </c>
    </row>
    <row r="75" spans="1:23" ht="16.5" customHeight="1" x14ac:dyDescent="0.25">
      <c r="A75" s="11">
        <v>70</v>
      </c>
      <c r="B75" s="12" t="s">
        <v>92</v>
      </c>
      <c r="C75" s="13">
        <v>68000000</v>
      </c>
      <c r="D75" s="28">
        <f t="shared" si="18"/>
        <v>35</v>
      </c>
      <c r="E75" s="28">
        <v>3</v>
      </c>
      <c r="F75" s="28">
        <v>32</v>
      </c>
      <c r="G75" s="15">
        <v>26539.759999999998</v>
      </c>
      <c r="H75" s="16">
        <f t="shared" si="12"/>
        <v>27680.969679999995</v>
      </c>
      <c r="I75" s="17">
        <v>1</v>
      </c>
      <c r="J75" s="15">
        <f t="shared" si="13"/>
        <v>26539.759999999998</v>
      </c>
      <c r="K75" s="15">
        <f t="shared" si="11"/>
        <v>27680.969679999995</v>
      </c>
      <c r="L75" s="15">
        <v>0</v>
      </c>
      <c r="M75" s="18">
        <f t="shared" si="14"/>
        <v>965410.3</v>
      </c>
      <c r="N75" s="14">
        <v>25</v>
      </c>
      <c r="O75" s="14">
        <v>25</v>
      </c>
      <c r="P75" s="15">
        <v>11374.18</v>
      </c>
      <c r="Q75" s="16">
        <f t="shared" si="15"/>
        <v>11863.26974</v>
      </c>
      <c r="R75" s="17">
        <v>1</v>
      </c>
      <c r="S75" s="15">
        <f t="shared" si="16"/>
        <v>11374.18</v>
      </c>
      <c r="T75" s="15">
        <f t="shared" si="20"/>
        <v>11863.26974</v>
      </c>
      <c r="U75" s="15">
        <v>0</v>
      </c>
      <c r="V75" s="18">
        <f t="shared" si="17"/>
        <v>3546753.7</v>
      </c>
      <c r="W75" s="19">
        <f t="shared" si="19"/>
        <v>4512.2</v>
      </c>
    </row>
    <row r="76" spans="1:23" ht="16.5" customHeight="1" x14ac:dyDescent="0.25">
      <c r="A76" s="11">
        <v>71</v>
      </c>
      <c r="B76" s="12" t="s">
        <v>93</v>
      </c>
      <c r="C76" s="13">
        <v>28000000</v>
      </c>
      <c r="D76" s="28">
        <f t="shared" si="18"/>
        <v>30</v>
      </c>
      <c r="E76" s="28">
        <v>3</v>
      </c>
      <c r="F76" s="28">
        <v>27</v>
      </c>
      <c r="G76" s="15">
        <v>26539.759999999998</v>
      </c>
      <c r="H76" s="16">
        <f t="shared" si="12"/>
        <v>27680.969679999995</v>
      </c>
      <c r="I76" s="17">
        <v>1</v>
      </c>
      <c r="J76" s="15">
        <f t="shared" si="13"/>
        <v>26539.759999999998</v>
      </c>
      <c r="K76" s="15">
        <f t="shared" si="11"/>
        <v>27680.969679999995</v>
      </c>
      <c r="L76" s="15">
        <v>0</v>
      </c>
      <c r="M76" s="18">
        <f t="shared" si="14"/>
        <v>827005.5</v>
      </c>
      <c r="N76" s="14">
        <v>35</v>
      </c>
      <c r="O76" s="14">
        <v>35</v>
      </c>
      <c r="P76" s="15">
        <v>11374.18</v>
      </c>
      <c r="Q76" s="16">
        <f t="shared" si="15"/>
        <v>11863.26974</v>
      </c>
      <c r="R76" s="17">
        <v>1</v>
      </c>
      <c r="S76" s="15">
        <f t="shared" si="16"/>
        <v>11374.18</v>
      </c>
      <c r="T76" s="15">
        <f t="shared" si="20"/>
        <v>11863.26974</v>
      </c>
      <c r="U76" s="15">
        <v>0</v>
      </c>
      <c r="V76" s="18">
        <f t="shared" si="17"/>
        <v>4965455.0999999996</v>
      </c>
      <c r="W76" s="19">
        <f t="shared" si="19"/>
        <v>5792.5</v>
      </c>
    </row>
    <row r="77" spans="1:23" ht="16.5" customHeight="1" x14ac:dyDescent="0.25">
      <c r="A77" s="11">
        <v>72</v>
      </c>
      <c r="B77" s="12" t="s">
        <v>94</v>
      </c>
      <c r="C77" s="13">
        <v>69000000</v>
      </c>
      <c r="D77" s="28">
        <f t="shared" si="18"/>
        <v>25</v>
      </c>
      <c r="E77" s="28">
        <v>1</v>
      </c>
      <c r="F77" s="28">
        <v>24</v>
      </c>
      <c r="G77" s="15">
        <v>26539.759999999998</v>
      </c>
      <c r="H77" s="16">
        <f t="shared" si="12"/>
        <v>27680.969679999995</v>
      </c>
      <c r="I77" s="17">
        <v>1.4</v>
      </c>
      <c r="J77" s="15">
        <f t="shared" si="13"/>
        <v>37155.663999999997</v>
      </c>
      <c r="K77" s="15">
        <f t="shared" si="11"/>
        <v>38753.357551999987</v>
      </c>
      <c r="L77" s="15">
        <v>11568.4</v>
      </c>
      <c r="M77" s="18">
        <f t="shared" si="14"/>
        <v>978804.6</v>
      </c>
      <c r="N77" s="14">
        <v>45</v>
      </c>
      <c r="O77" s="14">
        <v>45</v>
      </c>
      <c r="P77" s="15">
        <v>11374.18</v>
      </c>
      <c r="Q77" s="16">
        <f t="shared" si="15"/>
        <v>11863.26974</v>
      </c>
      <c r="R77" s="17">
        <v>1.4</v>
      </c>
      <c r="S77" s="15">
        <f t="shared" si="16"/>
        <v>15923.851999999999</v>
      </c>
      <c r="T77" s="15">
        <f t="shared" si="20"/>
        <v>16608.577635999998</v>
      </c>
      <c r="U77" s="15">
        <v>127469.5</v>
      </c>
      <c r="V77" s="18">
        <f t="shared" si="17"/>
        <v>9065288.8000000007</v>
      </c>
      <c r="W77" s="19">
        <f t="shared" si="19"/>
        <v>10044.1</v>
      </c>
    </row>
    <row r="78" spans="1:23" ht="16.5" customHeight="1" x14ac:dyDescent="0.25">
      <c r="A78" s="11">
        <v>73</v>
      </c>
      <c r="B78" s="12" t="s">
        <v>95</v>
      </c>
      <c r="C78" s="13">
        <v>70000000</v>
      </c>
      <c r="D78" s="28">
        <f t="shared" si="18"/>
        <v>19</v>
      </c>
      <c r="E78" s="28">
        <v>1</v>
      </c>
      <c r="F78" s="28">
        <v>18</v>
      </c>
      <c r="G78" s="15">
        <v>26539.759999999998</v>
      </c>
      <c r="H78" s="16">
        <f t="shared" si="12"/>
        <v>27680.969679999995</v>
      </c>
      <c r="I78" s="17">
        <v>1</v>
      </c>
      <c r="J78" s="15">
        <f t="shared" si="13"/>
        <v>26539.759999999998</v>
      </c>
      <c r="K78" s="15">
        <f t="shared" si="11"/>
        <v>27680.969679999995</v>
      </c>
      <c r="L78" s="15">
        <v>0</v>
      </c>
      <c r="M78" s="18">
        <f t="shared" si="14"/>
        <v>524797.19999999995</v>
      </c>
      <c r="N78" s="14">
        <v>35</v>
      </c>
      <c r="O78" s="14">
        <v>35</v>
      </c>
      <c r="P78" s="15">
        <v>11374.18</v>
      </c>
      <c r="Q78" s="16">
        <f t="shared" si="15"/>
        <v>11863.26974</v>
      </c>
      <c r="R78" s="17">
        <v>1</v>
      </c>
      <c r="S78" s="15">
        <f t="shared" si="16"/>
        <v>11374.18</v>
      </c>
      <c r="T78" s="15">
        <f t="shared" si="20"/>
        <v>11863.26974</v>
      </c>
      <c r="U78" s="15">
        <v>0</v>
      </c>
      <c r="V78" s="18">
        <f t="shared" si="17"/>
        <v>4965455.0999999996</v>
      </c>
      <c r="W78" s="19">
        <f t="shared" si="19"/>
        <v>5490.3</v>
      </c>
    </row>
    <row r="79" spans="1:23" ht="16.5" customHeight="1" x14ac:dyDescent="0.25">
      <c r="A79" s="11">
        <v>74</v>
      </c>
      <c r="B79" s="12" t="s">
        <v>96</v>
      </c>
      <c r="C79" s="13">
        <v>71000000</v>
      </c>
      <c r="D79" s="28">
        <f t="shared" si="18"/>
        <v>30</v>
      </c>
      <c r="E79" s="28">
        <v>2</v>
      </c>
      <c r="F79" s="28">
        <v>28</v>
      </c>
      <c r="G79" s="15">
        <v>26539.759999999998</v>
      </c>
      <c r="H79" s="16">
        <f t="shared" si="12"/>
        <v>27680.969679999995</v>
      </c>
      <c r="I79" s="17">
        <v>1.1599999999999999</v>
      </c>
      <c r="J79" s="15">
        <f t="shared" si="13"/>
        <v>30786.121599999995</v>
      </c>
      <c r="K79" s="15">
        <f t="shared" si="11"/>
        <v>32109.924828799991</v>
      </c>
      <c r="L79" s="15">
        <v>960</v>
      </c>
      <c r="M79" s="18">
        <f t="shared" si="14"/>
        <v>961610.1</v>
      </c>
      <c r="N79" s="14">
        <v>77</v>
      </c>
      <c r="O79" s="14">
        <v>77</v>
      </c>
      <c r="P79" s="15">
        <v>11374.18</v>
      </c>
      <c r="Q79" s="16">
        <f t="shared" si="15"/>
        <v>11863.26974</v>
      </c>
      <c r="R79" s="17">
        <v>1.1599999999999999</v>
      </c>
      <c r="S79" s="15">
        <f t="shared" si="16"/>
        <v>13194.048799999999</v>
      </c>
      <c r="T79" s="15">
        <f t="shared" si="20"/>
        <v>13761.392898399999</v>
      </c>
      <c r="U79" s="15">
        <v>17300</v>
      </c>
      <c r="V79" s="18">
        <f t="shared" si="17"/>
        <v>12689141.5</v>
      </c>
      <c r="W79" s="19">
        <f t="shared" si="19"/>
        <v>13650.8</v>
      </c>
    </row>
    <row r="80" spans="1:23" ht="16.5" customHeight="1" x14ac:dyDescent="0.25">
      <c r="A80" s="11">
        <v>75</v>
      </c>
      <c r="B80" s="12" t="s">
        <v>97</v>
      </c>
      <c r="C80" s="13">
        <v>73000000</v>
      </c>
      <c r="D80" s="28">
        <f t="shared" si="18"/>
        <v>34</v>
      </c>
      <c r="E80" s="28">
        <v>3</v>
      </c>
      <c r="F80" s="28">
        <v>31</v>
      </c>
      <c r="G80" s="15">
        <v>26539.759999999998</v>
      </c>
      <c r="H80" s="16">
        <f t="shared" si="12"/>
        <v>27680.969679999995</v>
      </c>
      <c r="I80" s="17">
        <v>1</v>
      </c>
      <c r="J80" s="15">
        <f t="shared" si="13"/>
        <v>26539.759999999998</v>
      </c>
      <c r="K80" s="15">
        <f t="shared" si="11"/>
        <v>27680.969679999995</v>
      </c>
      <c r="L80" s="15">
        <v>13028.92</v>
      </c>
      <c r="M80" s="18">
        <f t="shared" si="14"/>
        <v>950758.3</v>
      </c>
      <c r="N80" s="14">
        <v>37</v>
      </c>
      <c r="O80" s="14">
        <v>37</v>
      </c>
      <c r="P80" s="15">
        <v>11374.18</v>
      </c>
      <c r="Q80" s="16">
        <f t="shared" si="15"/>
        <v>11863.26974</v>
      </c>
      <c r="R80" s="17">
        <v>1</v>
      </c>
      <c r="S80" s="15">
        <f t="shared" si="16"/>
        <v>11374.18</v>
      </c>
      <c r="T80" s="15">
        <f t="shared" si="20"/>
        <v>11863.26974</v>
      </c>
      <c r="U80" s="15">
        <v>78000</v>
      </c>
      <c r="V80" s="18">
        <f t="shared" si="17"/>
        <v>5327195.4000000004</v>
      </c>
      <c r="W80" s="19">
        <f t="shared" si="19"/>
        <v>6278</v>
      </c>
    </row>
    <row r="81" spans="1:23" ht="16.5" customHeight="1" x14ac:dyDescent="0.25">
      <c r="A81" s="11">
        <v>76</v>
      </c>
      <c r="B81" s="12" t="s">
        <v>98</v>
      </c>
      <c r="C81" s="13">
        <v>75000000</v>
      </c>
      <c r="D81" s="28">
        <f t="shared" si="18"/>
        <v>48</v>
      </c>
      <c r="E81" s="28">
        <v>4</v>
      </c>
      <c r="F81" s="28">
        <v>44</v>
      </c>
      <c r="G81" s="15">
        <v>26539.759999999998</v>
      </c>
      <c r="H81" s="16">
        <f t="shared" si="12"/>
        <v>27680.969679999995</v>
      </c>
      <c r="I81" s="17">
        <v>1.1499999999999999</v>
      </c>
      <c r="J81" s="15">
        <f t="shared" si="13"/>
        <v>30520.723999999995</v>
      </c>
      <c r="K81" s="15">
        <f t="shared" si="11"/>
        <v>31833.115131999992</v>
      </c>
      <c r="L81" s="15">
        <v>0</v>
      </c>
      <c r="M81" s="18">
        <f t="shared" si="14"/>
        <v>1522740</v>
      </c>
      <c r="N81" s="14">
        <v>148</v>
      </c>
      <c r="O81" s="14">
        <v>148</v>
      </c>
      <c r="P81" s="15">
        <v>11374.18</v>
      </c>
      <c r="Q81" s="16">
        <f t="shared" si="15"/>
        <v>11863.26974</v>
      </c>
      <c r="R81" s="17">
        <v>1.1499999999999999</v>
      </c>
      <c r="S81" s="15">
        <f t="shared" si="16"/>
        <v>13080.306999999999</v>
      </c>
      <c r="T81" s="15">
        <f t="shared" si="20"/>
        <v>13642.760200999999</v>
      </c>
      <c r="U81" s="15">
        <v>0</v>
      </c>
      <c r="V81" s="18">
        <f t="shared" si="17"/>
        <v>24146299</v>
      </c>
      <c r="W81" s="19">
        <f t="shared" si="19"/>
        <v>25669</v>
      </c>
    </row>
    <row r="82" spans="1:23" ht="16.5" customHeight="1" x14ac:dyDescent="0.25">
      <c r="A82" s="11">
        <v>77</v>
      </c>
      <c r="B82" s="12" t="s">
        <v>99</v>
      </c>
      <c r="C82" s="13">
        <v>78000000</v>
      </c>
      <c r="D82" s="28">
        <f t="shared" si="18"/>
        <v>26</v>
      </c>
      <c r="E82" s="28">
        <v>2</v>
      </c>
      <c r="F82" s="28">
        <v>24</v>
      </c>
      <c r="G82" s="15">
        <v>26539.759999999998</v>
      </c>
      <c r="H82" s="16">
        <f t="shared" si="12"/>
        <v>27680.969679999995</v>
      </c>
      <c r="I82" s="17">
        <v>1</v>
      </c>
      <c r="J82" s="15">
        <f t="shared" si="13"/>
        <v>26539.759999999998</v>
      </c>
      <c r="K82" s="15">
        <f t="shared" si="11"/>
        <v>27680.969679999995</v>
      </c>
      <c r="L82" s="15">
        <v>0</v>
      </c>
      <c r="M82" s="18">
        <f t="shared" si="14"/>
        <v>717422.8</v>
      </c>
      <c r="N82" s="14">
        <v>27</v>
      </c>
      <c r="O82" s="14">
        <v>27</v>
      </c>
      <c r="P82" s="15">
        <v>11374.18</v>
      </c>
      <c r="Q82" s="16">
        <f t="shared" si="15"/>
        <v>11863.26974</v>
      </c>
      <c r="R82" s="17">
        <v>1</v>
      </c>
      <c r="S82" s="15">
        <f t="shared" si="16"/>
        <v>11374.18</v>
      </c>
      <c r="T82" s="15">
        <f t="shared" si="20"/>
        <v>11863.26974</v>
      </c>
      <c r="U82" s="15">
        <v>0</v>
      </c>
      <c r="V82" s="18">
        <f t="shared" si="17"/>
        <v>3830494</v>
      </c>
      <c r="W82" s="19">
        <f t="shared" si="19"/>
        <v>4547.8999999999996</v>
      </c>
    </row>
    <row r="83" spans="1:23" ht="16.5" customHeight="1" x14ac:dyDescent="0.25">
      <c r="A83" s="11">
        <v>78</v>
      </c>
      <c r="B83" s="22" t="s">
        <v>100</v>
      </c>
      <c r="C83" s="13">
        <v>45000000</v>
      </c>
      <c r="D83" s="28">
        <f t="shared" si="18"/>
        <v>96</v>
      </c>
      <c r="E83" s="28">
        <v>8</v>
      </c>
      <c r="F83" s="28">
        <v>88</v>
      </c>
      <c r="G83" s="15">
        <v>26539.759999999998</v>
      </c>
      <c r="H83" s="16">
        <f t="shared" si="12"/>
        <v>27680.969679999995</v>
      </c>
      <c r="I83" s="17">
        <v>1</v>
      </c>
      <c r="J83" s="15">
        <f t="shared" si="13"/>
        <v>26539.759999999998</v>
      </c>
      <c r="K83" s="15">
        <f t="shared" si="11"/>
        <v>27680.969679999995</v>
      </c>
      <c r="L83" s="15">
        <v>0</v>
      </c>
      <c r="M83" s="18">
        <f t="shared" si="14"/>
        <v>2648243.4</v>
      </c>
      <c r="N83" s="14">
        <v>73</v>
      </c>
      <c r="O83" s="14">
        <v>73</v>
      </c>
      <c r="P83" s="15">
        <v>11374.18</v>
      </c>
      <c r="Q83" s="16">
        <f t="shared" si="15"/>
        <v>11863.26974</v>
      </c>
      <c r="R83" s="17">
        <v>1</v>
      </c>
      <c r="S83" s="15">
        <f t="shared" si="16"/>
        <v>11374.18</v>
      </c>
      <c r="T83" s="15">
        <f t="shared" si="20"/>
        <v>11863.26974</v>
      </c>
      <c r="U83" s="15">
        <v>12900</v>
      </c>
      <c r="V83" s="18">
        <f t="shared" si="17"/>
        <v>10369420.699999999</v>
      </c>
      <c r="W83" s="19">
        <f t="shared" si="19"/>
        <v>13017.7</v>
      </c>
    </row>
    <row r="84" spans="1:23" ht="16.5" customHeight="1" x14ac:dyDescent="0.25">
      <c r="A84" s="11">
        <v>79</v>
      </c>
      <c r="B84" s="22" t="s">
        <v>101</v>
      </c>
      <c r="C84" s="13">
        <v>40000000</v>
      </c>
      <c r="D84" s="28">
        <f t="shared" si="18"/>
        <v>18</v>
      </c>
      <c r="E84" s="28">
        <v>1</v>
      </c>
      <c r="F84" s="28">
        <v>17</v>
      </c>
      <c r="G84" s="15">
        <v>26539.759999999998</v>
      </c>
      <c r="H84" s="16">
        <f t="shared" si="12"/>
        <v>27680.969679999995</v>
      </c>
      <c r="I84" s="17">
        <v>1</v>
      </c>
      <c r="J84" s="15">
        <f t="shared" si="13"/>
        <v>26539.759999999998</v>
      </c>
      <c r="K84" s="15">
        <f t="shared" si="11"/>
        <v>27680.969679999995</v>
      </c>
      <c r="L84" s="15">
        <v>1319.07</v>
      </c>
      <c r="M84" s="18">
        <f t="shared" si="14"/>
        <v>498435.3</v>
      </c>
      <c r="N84" s="14">
        <v>45</v>
      </c>
      <c r="O84" s="14">
        <v>45</v>
      </c>
      <c r="P84" s="15">
        <v>11374.18</v>
      </c>
      <c r="Q84" s="16">
        <f t="shared" si="15"/>
        <v>11863.26974</v>
      </c>
      <c r="R84" s="17">
        <v>1</v>
      </c>
      <c r="S84" s="15">
        <f t="shared" si="16"/>
        <v>11374.18</v>
      </c>
      <c r="T84" s="15">
        <f t="shared" si="20"/>
        <v>11863.26974</v>
      </c>
      <c r="U84" s="15">
        <v>33280.120000000003</v>
      </c>
      <c r="V84" s="18">
        <f t="shared" si="17"/>
        <v>6417436.7000000002</v>
      </c>
      <c r="W84" s="19">
        <f t="shared" si="19"/>
        <v>6915.9</v>
      </c>
    </row>
    <row r="85" spans="1:23" ht="16.5" customHeight="1" x14ac:dyDescent="0.25">
      <c r="A85" s="11">
        <v>80</v>
      </c>
      <c r="B85" s="23" t="s">
        <v>102</v>
      </c>
      <c r="C85" s="13">
        <v>35000000</v>
      </c>
      <c r="D85" s="28">
        <f t="shared" si="18"/>
        <v>7</v>
      </c>
      <c r="E85" s="28">
        <v>1</v>
      </c>
      <c r="F85" s="28">
        <v>6</v>
      </c>
      <c r="G85" s="15">
        <v>26539.759999999998</v>
      </c>
      <c r="H85" s="16">
        <f t="shared" si="12"/>
        <v>27680.969679999995</v>
      </c>
      <c r="I85" s="17">
        <v>1</v>
      </c>
      <c r="J85" s="15">
        <f t="shared" si="13"/>
        <v>26539.759999999998</v>
      </c>
      <c r="K85" s="15">
        <f t="shared" si="11"/>
        <v>27680.969679999995</v>
      </c>
      <c r="L85" s="15">
        <v>0</v>
      </c>
      <c r="M85" s="18">
        <f t="shared" si="14"/>
        <v>192625.6</v>
      </c>
      <c r="N85" s="14">
        <v>20</v>
      </c>
      <c r="O85" s="14">
        <v>20</v>
      </c>
      <c r="P85" s="15">
        <v>11374.18</v>
      </c>
      <c r="Q85" s="16">
        <f t="shared" si="15"/>
        <v>11863.26974</v>
      </c>
      <c r="R85" s="17">
        <v>1</v>
      </c>
      <c r="S85" s="15">
        <f t="shared" si="16"/>
        <v>11374.18</v>
      </c>
      <c r="T85" s="15">
        <f t="shared" si="20"/>
        <v>11863.26974</v>
      </c>
      <c r="U85" s="15">
        <v>5905</v>
      </c>
      <c r="V85" s="18">
        <f t="shared" si="17"/>
        <v>2843307.9</v>
      </c>
      <c r="W85" s="19">
        <f t="shared" si="19"/>
        <v>3035.9</v>
      </c>
    </row>
    <row r="86" spans="1:23" ht="16.5" customHeight="1" x14ac:dyDescent="0.25">
      <c r="A86" s="11">
        <v>81</v>
      </c>
      <c r="B86" s="12" t="s">
        <v>103</v>
      </c>
      <c r="C86" s="13">
        <v>99000000</v>
      </c>
      <c r="D86" s="28">
        <f t="shared" si="18"/>
        <v>8</v>
      </c>
      <c r="E86" s="28">
        <v>3</v>
      </c>
      <c r="F86" s="28">
        <v>5</v>
      </c>
      <c r="G86" s="15">
        <v>26539.759999999998</v>
      </c>
      <c r="H86" s="16">
        <f t="shared" si="12"/>
        <v>27680.969679999995</v>
      </c>
      <c r="I86" s="17">
        <v>1.27</v>
      </c>
      <c r="J86" s="15">
        <f t="shared" si="13"/>
        <v>33705.495199999998</v>
      </c>
      <c r="K86" s="15">
        <f t="shared" si="11"/>
        <v>35154.831493599995</v>
      </c>
      <c r="L86" s="15">
        <v>1045.78</v>
      </c>
      <c r="M86" s="18">
        <f t="shared" si="14"/>
        <v>277936.40000000002</v>
      </c>
      <c r="N86" s="14">
        <v>12</v>
      </c>
      <c r="O86" s="14">
        <v>12</v>
      </c>
      <c r="P86" s="15">
        <v>11374.18</v>
      </c>
      <c r="Q86" s="16">
        <f t="shared" si="15"/>
        <v>11863.26974</v>
      </c>
      <c r="R86" s="17">
        <v>1.27</v>
      </c>
      <c r="S86" s="15">
        <f t="shared" si="16"/>
        <v>14445.2086</v>
      </c>
      <c r="T86" s="15">
        <f t="shared" si="20"/>
        <v>15066.352569799999</v>
      </c>
      <c r="U86" s="15">
        <v>32300</v>
      </c>
      <c r="V86" s="18">
        <f t="shared" si="17"/>
        <v>2194401</v>
      </c>
      <c r="W86" s="19">
        <f t="shared" si="19"/>
        <v>2472.3000000000002</v>
      </c>
    </row>
    <row r="87" spans="1:23" ht="16.5" customHeight="1" x14ac:dyDescent="0.25">
      <c r="A87" s="11">
        <v>82</v>
      </c>
      <c r="B87" s="12" t="s">
        <v>104</v>
      </c>
      <c r="C87" s="13">
        <v>11800000</v>
      </c>
      <c r="D87" s="28">
        <f t="shared" si="18"/>
        <v>3</v>
      </c>
      <c r="E87" s="28">
        <v>1</v>
      </c>
      <c r="F87" s="28">
        <v>2</v>
      </c>
      <c r="G87" s="15">
        <v>26539.759999999998</v>
      </c>
      <c r="H87" s="16">
        <f t="shared" si="12"/>
        <v>27680.969679999995</v>
      </c>
      <c r="I87" s="17">
        <v>1.5</v>
      </c>
      <c r="J87" s="15">
        <f t="shared" si="13"/>
        <v>39809.64</v>
      </c>
      <c r="K87" s="15">
        <f t="shared" si="11"/>
        <v>41521.454519999992</v>
      </c>
      <c r="L87" s="15">
        <v>1114.79</v>
      </c>
      <c r="M87" s="18">
        <f t="shared" si="14"/>
        <v>123967.3</v>
      </c>
      <c r="N87" s="14">
        <v>2</v>
      </c>
      <c r="O87" s="14">
        <v>2</v>
      </c>
      <c r="P87" s="15">
        <v>11374.18</v>
      </c>
      <c r="Q87" s="16">
        <f t="shared" si="15"/>
        <v>11863.26974</v>
      </c>
      <c r="R87" s="17">
        <v>1.5</v>
      </c>
      <c r="S87" s="15">
        <f t="shared" si="16"/>
        <v>17061.27</v>
      </c>
      <c r="T87" s="15">
        <f t="shared" si="20"/>
        <v>17794.904609999998</v>
      </c>
      <c r="U87" s="15">
        <v>0</v>
      </c>
      <c r="V87" s="18">
        <f t="shared" si="17"/>
        <v>425610.4</v>
      </c>
      <c r="W87" s="19">
        <f t="shared" si="19"/>
        <v>549.6</v>
      </c>
    </row>
    <row r="88" spans="1:23" ht="30" customHeight="1" x14ac:dyDescent="0.25">
      <c r="A88" s="11">
        <v>83</v>
      </c>
      <c r="B88" s="12" t="s">
        <v>105</v>
      </c>
      <c r="C88" s="13">
        <v>71800000</v>
      </c>
      <c r="D88" s="28">
        <f t="shared" si="18"/>
        <v>30</v>
      </c>
      <c r="E88" s="28">
        <v>1</v>
      </c>
      <c r="F88" s="28">
        <v>29</v>
      </c>
      <c r="G88" s="15">
        <v>26539.759999999998</v>
      </c>
      <c r="H88" s="16">
        <f t="shared" si="12"/>
        <v>27680.969679999995</v>
      </c>
      <c r="I88" s="17">
        <v>1.5</v>
      </c>
      <c r="J88" s="15">
        <f t="shared" si="13"/>
        <v>39809.64</v>
      </c>
      <c r="K88" s="15">
        <f t="shared" si="11"/>
        <v>41521.454519999992</v>
      </c>
      <c r="L88" s="15">
        <v>0</v>
      </c>
      <c r="M88" s="18">
        <f t="shared" si="14"/>
        <v>1243931.8</v>
      </c>
      <c r="N88" s="14">
        <v>45</v>
      </c>
      <c r="O88" s="14">
        <v>45</v>
      </c>
      <c r="P88" s="15">
        <v>11374.18</v>
      </c>
      <c r="Q88" s="16">
        <f t="shared" si="15"/>
        <v>11863.26974</v>
      </c>
      <c r="R88" s="17">
        <v>1.5</v>
      </c>
      <c r="S88" s="15">
        <f t="shared" si="16"/>
        <v>17061.27</v>
      </c>
      <c r="T88" s="15">
        <f t="shared" si="20"/>
        <v>17794.904609999998</v>
      </c>
      <c r="U88" s="15">
        <v>0</v>
      </c>
      <c r="V88" s="18">
        <f t="shared" si="17"/>
        <v>9576234.9000000004</v>
      </c>
      <c r="W88" s="19">
        <f t="shared" si="19"/>
        <v>10820.2</v>
      </c>
    </row>
    <row r="89" spans="1:23" ht="16.5" customHeight="1" x14ac:dyDescent="0.25">
      <c r="A89" s="11">
        <v>84</v>
      </c>
      <c r="B89" s="12" t="s">
        <v>106</v>
      </c>
      <c r="C89" s="13">
        <v>77000000</v>
      </c>
      <c r="D89" s="28">
        <f t="shared" si="18"/>
        <v>2</v>
      </c>
      <c r="E89" s="28">
        <v>1</v>
      </c>
      <c r="F89" s="28">
        <v>1</v>
      </c>
      <c r="G89" s="15">
        <v>26539.759999999998</v>
      </c>
      <c r="H89" s="16">
        <f t="shared" si="12"/>
        <v>27680.969679999995</v>
      </c>
      <c r="I89" s="17">
        <v>2</v>
      </c>
      <c r="J89" s="15">
        <f t="shared" si="13"/>
        <v>53079.519999999997</v>
      </c>
      <c r="K89" s="15">
        <f t="shared" si="11"/>
        <v>55361.939359999989</v>
      </c>
      <c r="L89" s="15"/>
      <c r="M89" s="18">
        <f t="shared" si="14"/>
        <v>108441.5</v>
      </c>
      <c r="N89" s="14">
        <v>1</v>
      </c>
      <c r="O89" s="14">
        <v>1</v>
      </c>
      <c r="P89" s="15">
        <v>11374.18</v>
      </c>
      <c r="Q89" s="16">
        <f t="shared" si="15"/>
        <v>11863.26974</v>
      </c>
      <c r="R89" s="17">
        <v>2</v>
      </c>
      <c r="S89" s="15">
        <f t="shared" si="16"/>
        <v>22748.36</v>
      </c>
      <c r="T89" s="15">
        <f t="shared" si="20"/>
        <v>23726.539479999999</v>
      </c>
      <c r="U89" s="15">
        <v>0</v>
      </c>
      <c r="V89" s="18">
        <f t="shared" si="17"/>
        <v>283740.3</v>
      </c>
      <c r="W89" s="19">
        <f t="shared" si="19"/>
        <v>392.2</v>
      </c>
    </row>
    <row r="90" spans="1:23" ht="30.75" customHeight="1" x14ac:dyDescent="0.25">
      <c r="A90" s="11">
        <v>85</v>
      </c>
      <c r="B90" s="12" t="s">
        <v>107</v>
      </c>
      <c r="C90" s="13">
        <v>71900000</v>
      </c>
      <c r="D90" s="28">
        <f t="shared" si="18"/>
        <v>15</v>
      </c>
      <c r="E90" s="28">
        <v>1</v>
      </c>
      <c r="F90" s="28">
        <v>14</v>
      </c>
      <c r="G90" s="15">
        <v>26539.759999999998</v>
      </c>
      <c r="H90" s="16">
        <f t="shared" si="12"/>
        <v>27680.969679999995</v>
      </c>
      <c r="I90" s="17">
        <v>1.5</v>
      </c>
      <c r="J90" s="15">
        <f t="shared" si="13"/>
        <v>39809.64</v>
      </c>
      <c r="K90" s="15">
        <f t="shared" si="11"/>
        <v>41521.454519999992</v>
      </c>
      <c r="L90" s="15">
        <v>0</v>
      </c>
      <c r="M90" s="18">
        <f t="shared" si="14"/>
        <v>621110</v>
      </c>
      <c r="N90" s="14">
        <v>15</v>
      </c>
      <c r="O90" s="14">
        <v>15</v>
      </c>
      <c r="P90" s="15">
        <v>11374.18</v>
      </c>
      <c r="Q90" s="16">
        <f t="shared" si="15"/>
        <v>11863.26974</v>
      </c>
      <c r="R90" s="17">
        <v>1.5</v>
      </c>
      <c r="S90" s="15">
        <f t="shared" si="16"/>
        <v>17061.27</v>
      </c>
      <c r="T90" s="15">
        <f t="shared" si="20"/>
        <v>17794.904609999998</v>
      </c>
      <c r="U90" s="15">
        <v>0</v>
      </c>
      <c r="V90" s="18">
        <f t="shared" si="17"/>
        <v>3192078.3</v>
      </c>
      <c r="W90" s="19">
        <f t="shared" si="19"/>
        <v>3813.2</v>
      </c>
    </row>
    <row r="91" spans="1:23" ht="16.5" customHeight="1" x14ac:dyDescent="0.25">
      <c r="A91" s="11">
        <v>86</v>
      </c>
      <c r="B91" s="12" t="s">
        <v>108</v>
      </c>
      <c r="C91" s="24"/>
      <c r="D91" s="28">
        <f t="shared" si="18"/>
        <v>2</v>
      </c>
      <c r="E91" s="28">
        <v>0</v>
      </c>
      <c r="F91" s="28">
        <v>2</v>
      </c>
      <c r="G91" s="15">
        <v>26539.759999999998</v>
      </c>
      <c r="H91" s="16">
        <f t="shared" si="12"/>
        <v>27680.969679999995</v>
      </c>
      <c r="I91" s="17">
        <v>1.4</v>
      </c>
      <c r="J91" s="15">
        <f t="shared" si="13"/>
        <v>37155.663999999997</v>
      </c>
      <c r="K91" s="15">
        <f t="shared" si="11"/>
        <v>38753.357551999987</v>
      </c>
      <c r="L91" s="15">
        <v>0</v>
      </c>
      <c r="M91" s="18">
        <f t="shared" si="14"/>
        <v>77506.7</v>
      </c>
      <c r="N91" s="14">
        <v>2</v>
      </c>
      <c r="O91" s="14">
        <v>2</v>
      </c>
      <c r="P91" s="15">
        <v>11374.18</v>
      </c>
      <c r="Q91" s="16">
        <f t="shared" si="15"/>
        <v>11863.26974</v>
      </c>
      <c r="R91" s="17">
        <v>1.4</v>
      </c>
      <c r="S91" s="15">
        <f t="shared" si="16"/>
        <v>15923.851999999999</v>
      </c>
      <c r="T91" s="15">
        <f t="shared" si="20"/>
        <v>16608.577635999998</v>
      </c>
      <c r="U91" s="15">
        <v>0</v>
      </c>
      <c r="V91" s="18">
        <f t="shared" si="17"/>
        <v>397236.4</v>
      </c>
      <c r="W91" s="19">
        <f t="shared" si="19"/>
        <v>474.7</v>
      </c>
    </row>
    <row r="92" spans="1:23" ht="18.75" customHeight="1" x14ac:dyDescent="0.25">
      <c r="A92" s="25"/>
      <c r="B92" s="26" t="s">
        <v>109</v>
      </c>
      <c r="C92" s="26"/>
      <c r="D92" s="28"/>
      <c r="E92" s="28"/>
      <c r="F92" s="28"/>
      <c r="G92" s="15"/>
      <c r="H92" s="16"/>
      <c r="I92" s="17"/>
      <c r="J92" s="17"/>
      <c r="K92" s="15"/>
      <c r="L92" s="15"/>
      <c r="M92" s="18"/>
      <c r="N92" s="14"/>
      <c r="O92" s="14"/>
      <c r="P92" s="15"/>
      <c r="Q92" s="15"/>
      <c r="R92" s="17"/>
      <c r="S92" s="17"/>
      <c r="T92" s="15"/>
      <c r="U92" s="15"/>
      <c r="V92" s="18"/>
      <c r="W92" s="27">
        <v>7920.4</v>
      </c>
    </row>
  </sheetData>
  <mergeCells count="15">
    <mergeCell ref="A1:W1"/>
    <mergeCell ref="A2:A3"/>
    <mergeCell ref="B2:B3"/>
    <mergeCell ref="C2:C3"/>
    <mergeCell ref="D2:D3"/>
    <mergeCell ref="E2:F2"/>
    <mergeCell ref="G2:K2"/>
    <mergeCell ref="L2:L3"/>
    <mergeCell ref="M2:M3"/>
    <mergeCell ref="N2:N3"/>
    <mergeCell ref="O2:O3"/>
    <mergeCell ref="P2:T2"/>
    <mergeCell ref="U2:U3"/>
    <mergeCell ref="V2:V3"/>
    <mergeCell ref="W2:W3"/>
  </mergeCells>
  <pageMargins left="0.19685039370078741" right="0.19685039370078741" top="0.7480314960629921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2019-08-14T12:56:06Z</dcterms:modified>
</cp:coreProperties>
</file>