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vcovaAA\Desktop\Исполнение бюджета 2019 года\телеграмма экономия 2019 август\"/>
    </mc:Choice>
  </mc:AlternateContent>
  <bookViews>
    <workbookView xWindow="480" yWindow="45" windowWidth="17400" windowHeight="1003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1'!$5:$5</definedName>
    <definedName name="_xlnm.Print_Titles" localSheetId="1">'Приложение 2'!$3:$4</definedName>
    <definedName name="_xlnm.Print_Titles" localSheetId="3">'Приложение 4'!$3:$4</definedName>
    <definedName name="_xlnm.Print_Titles" localSheetId="4">'Приложение 5'!$3:$4</definedName>
    <definedName name="_xlnm.Print_Area" localSheetId="0">'Приложение 1'!$A$1:$G$95</definedName>
    <definedName name="_xlnm.Print_Area" localSheetId="1">'Приложение 2'!$A$1:$L$93</definedName>
    <definedName name="_xlnm.Print_Area" localSheetId="2">'Приложение 3'!$A$1:$V$94</definedName>
    <definedName name="_xlnm.Print_Area" localSheetId="3">'Приложение 4'!$A$1:$L$93</definedName>
    <definedName name="_xlnm.Print_Area" localSheetId="4">'Приложение 5'!$A$1:$L$93</definedName>
  </definedNames>
  <calcPr calcId="152511"/>
</workbook>
</file>

<file path=xl/calcChain.xml><?xml version="1.0" encoding="utf-8"?>
<calcChain xmlns="http://schemas.openxmlformats.org/spreadsheetml/2006/main">
  <c r="G9" i="5" l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8" i="5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8" i="4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" i="3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8" i="2"/>
  <c r="N95" i="1" l="1"/>
  <c r="M7" i="1"/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" i="1"/>
  <c r="L7" i="1" l="1"/>
  <c r="K7" i="1"/>
  <c r="J7" i="1" l="1"/>
  <c r="C70" i="2" l="1"/>
  <c r="J10" i="4" l="1"/>
  <c r="J11" i="4"/>
  <c r="J14" i="4"/>
  <c r="J18" i="4"/>
  <c r="J22" i="4"/>
  <c r="J26" i="4"/>
  <c r="J27" i="4"/>
  <c r="J30" i="4"/>
  <c r="J31" i="4"/>
  <c r="J35" i="4"/>
  <c r="J38" i="4"/>
  <c r="M38" i="4" s="1"/>
  <c r="N38" i="4" s="1"/>
  <c r="J39" i="4"/>
  <c r="J42" i="4"/>
  <c r="J43" i="4"/>
  <c r="J46" i="4"/>
  <c r="L46" i="4" s="1"/>
  <c r="C47" i="1" s="1"/>
  <c r="J50" i="4"/>
  <c r="J54" i="4"/>
  <c r="J58" i="4"/>
  <c r="J59" i="4"/>
  <c r="J63" i="4"/>
  <c r="J66" i="4"/>
  <c r="J71" i="4"/>
  <c r="J74" i="4"/>
  <c r="L74" i="4" s="1"/>
  <c r="C75" i="1" s="1"/>
  <c r="J75" i="4"/>
  <c r="J78" i="4"/>
  <c r="J79" i="4"/>
  <c r="J82" i="4"/>
  <c r="J86" i="4"/>
  <c r="J87" i="4"/>
  <c r="J90" i="4"/>
  <c r="L90" i="4" s="1"/>
  <c r="C91" i="1" s="1"/>
  <c r="I7" i="1"/>
  <c r="J11" i="5"/>
  <c r="J12" i="5"/>
  <c r="J15" i="5"/>
  <c r="J16" i="5"/>
  <c r="M16" i="5" s="1"/>
  <c r="N16" i="5" s="1"/>
  <c r="J19" i="5"/>
  <c r="J20" i="5"/>
  <c r="J23" i="5"/>
  <c r="J24" i="5"/>
  <c r="M24" i="5" s="1"/>
  <c r="N24" i="5" s="1"/>
  <c r="J27" i="5"/>
  <c r="J28" i="5"/>
  <c r="J31" i="5"/>
  <c r="J32" i="5"/>
  <c r="M32" i="5" s="1"/>
  <c r="N32" i="5" s="1"/>
  <c r="J35" i="5"/>
  <c r="J39" i="5"/>
  <c r="J40" i="5"/>
  <c r="J43" i="5"/>
  <c r="J44" i="5"/>
  <c r="J47" i="5"/>
  <c r="J48" i="5"/>
  <c r="J51" i="5"/>
  <c r="J52" i="5"/>
  <c r="J55" i="5"/>
  <c r="J59" i="5"/>
  <c r="J60" i="5"/>
  <c r="J64" i="5"/>
  <c r="M64" i="5" s="1"/>
  <c r="N64" i="5" s="1"/>
  <c r="J67" i="5"/>
  <c r="J68" i="5"/>
  <c r="J72" i="5"/>
  <c r="M72" i="5" s="1"/>
  <c r="N72" i="5" s="1"/>
  <c r="J75" i="5"/>
  <c r="J76" i="5"/>
  <c r="J84" i="5"/>
  <c r="J87" i="5"/>
  <c r="J91" i="5"/>
  <c r="J92" i="5"/>
  <c r="T10" i="3"/>
  <c r="T11" i="3"/>
  <c r="T14" i="3"/>
  <c r="T15" i="3"/>
  <c r="T16" i="3"/>
  <c r="T17" i="3"/>
  <c r="T19" i="3"/>
  <c r="T20" i="3"/>
  <c r="T21" i="3"/>
  <c r="T22" i="3"/>
  <c r="T23" i="3"/>
  <c r="T24" i="3"/>
  <c r="T27" i="3"/>
  <c r="T28" i="3"/>
  <c r="T29" i="3"/>
  <c r="T31" i="3"/>
  <c r="T32" i="3"/>
  <c r="T33" i="3"/>
  <c r="T35" i="3"/>
  <c r="T36" i="3"/>
  <c r="T38" i="3"/>
  <c r="T39" i="3"/>
  <c r="T42" i="3"/>
  <c r="T43" i="3"/>
  <c r="T44" i="3"/>
  <c r="T45" i="3"/>
  <c r="T47" i="3"/>
  <c r="T50" i="3"/>
  <c r="T51" i="3"/>
  <c r="T52" i="3"/>
  <c r="T53" i="3"/>
  <c r="T55" i="3"/>
  <c r="T56" i="3"/>
  <c r="T57" i="3"/>
  <c r="T60" i="3"/>
  <c r="T63" i="3"/>
  <c r="T64" i="3"/>
  <c r="T67" i="3"/>
  <c r="T70" i="3"/>
  <c r="T71" i="3"/>
  <c r="T72" i="3"/>
  <c r="T73" i="3"/>
  <c r="T75" i="3"/>
  <c r="T76" i="3"/>
  <c r="T79" i="3"/>
  <c r="T81" i="3"/>
  <c r="T82" i="3"/>
  <c r="T83" i="3"/>
  <c r="T85" i="3"/>
  <c r="T87" i="3"/>
  <c r="T88" i="3"/>
  <c r="T89" i="3"/>
  <c r="T92" i="3"/>
  <c r="T9" i="3"/>
  <c r="N10" i="3"/>
  <c r="N13" i="3"/>
  <c r="N14" i="3"/>
  <c r="N15" i="3"/>
  <c r="N16" i="3"/>
  <c r="N17" i="3"/>
  <c r="N18" i="3"/>
  <c r="N21" i="3"/>
  <c r="N22" i="3"/>
  <c r="N23" i="3"/>
  <c r="N27" i="3"/>
  <c r="N29" i="3"/>
  <c r="N30" i="3"/>
  <c r="N31" i="3"/>
  <c r="N33" i="3"/>
  <c r="N34" i="3"/>
  <c r="N35" i="3"/>
  <c r="N37" i="3"/>
  <c r="N38" i="3"/>
  <c r="N39" i="3"/>
  <c r="N40" i="3"/>
  <c r="N43" i="3"/>
  <c r="N45" i="3"/>
  <c r="N46" i="3"/>
  <c r="N49" i="3"/>
  <c r="N51" i="3"/>
  <c r="N52" i="3"/>
  <c r="N53" i="3"/>
  <c r="N54" i="3"/>
  <c r="N57" i="3"/>
  <c r="N58" i="3"/>
  <c r="N59" i="3"/>
  <c r="N61" i="3"/>
  <c r="N65" i="3"/>
  <c r="N66" i="3"/>
  <c r="N68" i="3"/>
  <c r="N69" i="3"/>
  <c r="N71" i="3"/>
  <c r="N73" i="3"/>
  <c r="N74" i="3"/>
  <c r="N75" i="3"/>
  <c r="N76" i="3"/>
  <c r="N77" i="3"/>
  <c r="N78" i="3"/>
  <c r="N81" i="3"/>
  <c r="N82" i="3"/>
  <c r="N83" i="3"/>
  <c r="N84" i="3"/>
  <c r="N85" i="3"/>
  <c r="N86" i="3"/>
  <c r="N87" i="3"/>
  <c r="N88" i="3"/>
  <c r="N89" i="3"/>
  <c r="N92" i="3"/>
  <c r="N93" i="3"/>
  <c r="N9" i="3"/>
  <c r="H11" i="3"/>
  <c r="H12" i="3"/>
  <c r="H15" i="3"/>
  <c r="H19" i="3"/>
  <c r="H20" i="3"/>
  <c r="H23" i="3"/>
  <c r="H27" i="3"/>
  <c r="H28" i="3"/>
  <c r="H29" i="3"/>
  <c r="H31" i="3"/>
  <c r="H35" i="3"/>
  <c r="H38" i="3"/>
  <c r="H39" i="3"/>
  <c r="H40" i="3"/>
  <c r="H41" i="3"/>
  <c r="H43" i="3"/>
  <c r="H44" i="3"/>
  <c r="H48" i="3"/>
  <c r="H51" i="3"/>
  <c r="H52" i="3"/>
  <c r="H55" i="3"/>
  <c r="H57" i="3"/>
  <c r="H58" i="3"/>
  <c r="H59" i="3"/>
  <c r="H60" i="3"/>
  <c r="H63" i="3"/>
  <c r="H66" i="3"/>
  <c r="H67" i="3"/>
  <c r="H68" i="3"/>
  <c r="H69" i="3"/>
  <c r="H71" i="3"/>
  <c r="H72" i="3"/>
  <c r="H75" i="3"/>
  <c r="H76" i="3"/>
  <c r="H77" i="3"/>
  <c r="H79" i="3"/>
  <c r="H80" i="3"/>
  <c r="H82" i="3"/>
  <c r="H85" i="3"/>
  <c r="H87" i="3"/>
  <c r="H88" i="3"/>
  <c r="H90" i="3"/>
  <c r="H91" i="3"/>
  <c r="H93" i="3"/>
  <c r="H9" i="3"/>
  <c r="J9" i="2"/>
  <c r="J11" i="2"/>
  <c r="J12" i="2"/>
  <c r="J13" i="2"/>
  <c r="J14" i="2"/>
  <c r="J17" i="2"/>
  <c r="J20" i="2"/>
  <c r="J21" i="2"/>
  <c r="J23" i="2"/>
  <c r="J24" i="2"/>
  <c r="J25" i="2"/>
  <c r="J26" i="2"/>
  <c r="L26" i="2" s="1"/>
  <c r="E27" i="1" s="1"/>
  <c r="J28" i="2"/>
  <c r="J29" i="2"/>
  <c r="J35" i="2"/>
  <c r="M35" i="2" s="1"/>
  <c r="N35" i="2" s="1"/>
  <c r="J36" i="2"/>
  <c r="M36" i="2" s="1"/>
  <c r="N36" i="2" s="1"/>
  <c r="J38" i="2"/>
  <c r="J40" i="2"/>
  <c r="J41" i="2"/>
  <c r="J45" i="2"/>
  <c r="J47" i="2"/>
  <c r="J48" i="2"/>
  <c r="J50" i="2"/>
  <c r="J51" i="2"/>
  <c r="L51" i="2" s="1"/>
  <c r="E52" i="1" s="1"/>
  <c r="J52" i="2"/>
  <c r="J53" i="2"/>
  <c r="J54" i="2"/>
  <c r="M54" i="2" s="1"/>
  <c r="N54" i="2" s="1"/>
  <c r="J56" i="2"/>
  <c r="M56" i="2" s="1"/>
  <c r="N56" i="2" s="1"/>
  <c r="J57" i="2"/>
  <c r="J60" i="2"/>
  <c r="J62" i="2"/>
  <c r="L62" i="2" s="1"/>
  <c r="E63" i="1" s="1"/>
  <c r="J64" i="2"/>
  <c r="L64" i="2" s="1"/>
  <c r="E65" i="1" s="1"/>
  <c r="J65" i="2"/>
  <c r="J68" i="2"/>
  <c r="J69" i="2"/>
  <c r="M69" i="2" s="1"/>
  <c r="N69" i="2" s="1"/>
  <c r="J71" i="2"/>
  <c r="M71" i="2" s="1"/>
  <c r="N71" i="2" s="1"/>
  <c r="J72" i="2"/>
  <c r="J73" i="2"/>
  <c r="J74" i="2"/>
  <c r="J76" i="2"/>
  <c r="L76" i="2" s="1"/>
  <c r="E77" i="1" s="1"/>
  <c r="J77" i="2"/>
  <c r="J80" i="2"/>
  <c r="J81" i="2"/>
  <c r="J82" i="2"/>
  <c r="L82" i="2" s="1"/>
  <c r="E83" i="1" s="1"/>
  <c r="J86" i="2"/>
  <c r="J87" i="2"/>
  <c r="J88" i="2"/>
  <c r="J89" i="2"/>
  <c r="J92" i="2"/>
  <c r="J10" i="5"/>
  <c r="J14" i="5"/>
  <c r="J18" i="5"/>
  <c r="J22" i="5"/>
  <c r="J26" i="5"/>
  <c r="J30" i="5"/>
  <c r="J34" i="5"/>
  <c r="J38" i="5"/>
  <c r="J42" i="5"/>
  <c r="J46" i="5"/>
  <c r="J50" i="5"/>
  <c r="J54" i="5"/>
  <c r="J58" i="5"/>
  <c r="J66" i="5"/>
  <c r="J70" i="5"/>
  <c r="J71" i="5"/>
  <c r="J74" i="5"/>
  <c r="J78" i="5"/>
  <c r="J82" i="5"/>
  <c r="J83" i="5"/>
  <c r="J86" i="5"/>
  <c r="J90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8" i="5"/>
  <c r="D6" i="5"/>
  <c r="E6" i="5"/>
  <c r="J9" i="4"/>
  <c r="L9" i="4" s="1"/>
  <c r="C10" i="1" s="1"/>
  <c r="J13" i="4"/>
  <c r="J21" i="4"/>
  <c r="M21" i="4" s="1"/>
  <c r="N21" i="4" s="1"/>
  <c r="J29" i="4"/>
  <c r="L29" i="4" s="1"/>
  <c r="C30" i="1" s="1"/>
  <c r="J37" i="4"/>
  <c r="M37" i="4" s="1"/>
  <c r="N37" i="4" s="1"/>
  <c r="J45" i="4"/>
  <c r="J53" i="4"/>
  <c r="M53" i="4" s="1"/>
  <c r="N53" i="4" s="1"/>
  <c r="J61" i="4"/>
  <c r="L61" i="4" s="1"/>
  <c r="C62" i="1" s="1"/>
  <c r="J62" i="4"/>
  <c r="L62" i="4" s="1"/>
  <c r="C63" i="1" s="1"/>
  <c r="J65" i="4"/>
  <c r="J69" i="4"/>
  <c r="M69" i="4" s="1"/>
  <c r="N69" i="4" s="1"/>
  <c r="J70" i="4"/>
  <c r="L70" i="4" s="1"/>
  <c r="C71" i="1" s="1"/>
  <c r="J77" i="4"/>
  <c r="M77" i="4" s="1"/>
  <c r="N77" i="4" s="1"/>
  <c r="J85" i="4"/>
  <c r="J93" i="4"/>
  <c r="M93" i="4" s="1"/>
  <c r="N93" i="4" s="1"/>
  <c r="J8" i="4"/>
  <c r="D6" i="4"/>
  <c r="E6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8" i="4"/>
  <c r="T18" i="3"/>
  <c r="T26" i="3"/>
  <c r="T30" i="3"/>
  <c r="T34" i="3"/>
  <c r="T46" i="3"/>
  <c r="T54" i="3"/>
  <c r="T58" i="3"/>
  <c r="T62" i="3"/>
  <c r="T66" i="3"/>
  <c r="T74" i="3"/>
  <c r="T78" i="3"/>
  <c r="T86" i="3"/>
  <c r="T90" i="3"/>
  <c r="T94" i="3"/>
  <c r="N11" i="3"/>
  <c r="N25" i="3"/>
  <c r="N26" i="3"/>
  <c r="N41" i="3"/>
  <c r="N42" i="3"/>
  <c r="N50" i="3"/>
  <c r="N55" i="3"/>
  <c r="N62" i="3"/>
  <c r="N70" i="3"/>
  <c r="N79" i="3"/>
  <c r="N90" i="3"/>
  <c r="N94" i="3"/>
  <c r="H16" i="3"/>
  <c r="H24" i="3"/>
  <c r="H47" i="3"/>
  <c r="H56" i="3"/>
  <c r="H64" i="3"/>
  <c r="H83" i="3"/>
  <c r="H84" i="3"/>
  <c r="H92" i="3"/>
  <c r="J10" i="2"/>
  <c r="L10" i="2" s="1"/>
  <c r="E11" i="1" s="1"/>
  <c r="J18" i="2"/>
  <c r="M18" i="2" s="1"/>
  <c r="N18" i="2" s="1"/>
  <c r="J22" i="2"/>
  <c r="J27" i="2"/>
  <c r="J30" i="2"/>
  <c r="J31" i="2"/>
  <c r="L31" i="2" s="1"/>
  <c r="E32" i="1" s="1"/>
  <c r="J33" i="2"/>
  <c r="J34" i="2"/>
  <c r="J39" i="2"/>
  <c r="J46" i="2"/>
  <c r="M46" i="2" s="1"/>
  <c r="N46" i="2" s="1"/>
  <c r="J49" i="2"/>
  <c r="J55" i="2"/>
  <c r="J58" i="2"/>
  <c r="M58" i="2" s="1"/>
  <c r="N58" i="2" s="1"/>
  <c r="J61" i="2"/>
  <c r="J66" i="2"/>
  <c r="M66" i="2" s="1"/>
  <c r="N66" i="2" s="1"/>
  <c r="J70" i="2"/>
  <c r="J75" i="2"/>
  <c r="J78" i="2"/>
  <c r="M78" i="2" s="1"/>
  <c r="N78" i="2" s="1"/>
  <c r="J83" i="2"/>
  <c r="M83" i="2" s="1"/>
  <c r="N83" i="2" s="1"/>
  <c r="J90" i="2"/>
  <c r="J91" i="2"/>
  <c r="J93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8" i="2"/>
  <c r="D6" i="2"/>
  <c r="E6" i="2"/>
  <c r="J79" i="5"/>
  <c r="J12" i="4"/>
  <c r="J16" i="4"/>
  <c r="J19" i="4"/>
  <c r="J20" i="4"/>
  <c r="J24" i="4"/>
  <c r="J25" i="4"/>
  <c r="J28" i="4"/>
  <c r="J32" i="4"/>
  <c r="J33" i="4"/>
  <c r="M33" i="4" s="1"/>
  <c r="N33" i="4" s="1"/>
  <c r="J36" i="4"/>
  <c r="J40" i="4"/>
  <c r="J41" i="4"/>
  <c r="M41" i="4" s="1"/>
  <c r="N41" i="4" s="1"/>
  <c r="J44" i="4"/>
  <c r="J48" i="4"/>
  <c r="J49" i="4"/>
  <c r="M49" i="4" s="1"/>
  <c r="N49" i="4" s="1"/>
  <c r="J52" i="4"/>
  <c r="J56" i="4"/>
  <c r="J57" i="4"/>
  <c r="J72" i="4"/>
  <c r="J76" i="4"/>
  <c r="J80" i="4"/>
  <c r="J83" i="4"/>
  <c r="J84" i="4"/>
  <c r="J88" i="4"/>
  <c r="J91" i="4"/>
  <c r="L91" i="4" s="1"/>
  <c r="C92" i="1" s="1"/>
  <c r="J92" i="4"/>
  <c r="N19" i="3"/>
  <c r="N47" i="3"/>
  <c r="N67" i="3"/>
  <c r="C7" i="3"/>
  <c r="I7" i="3"/>
  <c r="O7" i="3"/>
  <c r="J9" i="5"/>
  <c r="J13" i="5"/>
  <c r="J17" i="5"/>
  <c r="M17" i="5" s="1"/>
  <c r="N17" i="5" s="1"/>
  <c r="J21" i="5"/>
  <c r="J29" i="5"/>
  <c r="J33" i="5"/>
  <c r="J36" i="5"/>
  <c r="J37" i="5"/>
  <c r="J41" i="5"/>
  <c r="J45" i="5"/>
  <c r="J53" i="5"/>
  <c r="J56" i="5"/>
  <c r="J61" i="5"/>
  <c r="J62" i="5"/>
  <c r="J63" i="5"/>
  <c r="J69" i="5"/>
  <c r="J77" i="5"/>
  <c r="J80" i="5"/>
  <c r="M80" i="5" s="1"/>
  <c r="N80" i="5" s="1"/>
  <c r="J88" i="5"/>
  <c r="M88" i="5" s="1"/>
  <c r="N88" i="5" s="1"/>
  <c r="J89" i="5"/>
  <c r="J93" i="5"/>
  <c r="J8" i="5"/>
  <c r="J17" i="4"/>
  <c r="M17" i="4" s="1"/>
  <c r="N17" i="4" s="1"/>
  <c r="J23" i="4"/>
  <c r="J34" i="4"/>
  <c r="J47" i="4"/>
  <c r="J55" i="4"/>
  <c r="J60" i="4"/>
  <c r="J64" i="4"/>
  <c r="J67" i="4"/>
  <c r="J68" i="4"/>
  <c r="J73" i="4"/>
  <c r="J81" i="4"/>
  <c r="M81" i="4" s="1"/>
  <c r="N81" i="4" s="1"/>
  <c r="J89" i="4"/>
  <c r="L89" i="4" s="1"/>
  <c r="C90" i="1" s="1"/>
  <c r="T12" i="3"/>
  <c r="T25" i="3"/>
  <c r="T40" i="3"/>
  <c r="T41" i="3"/>
  <c r="T48" i="3"/>
  <c r="T59" i="3"/>
  <c r="T61" i="3"/>
  <c r="T69" i="3"/>
  <c r="T77" i="3"/>
  <c r="V77" i="3" s="1"/>
  <c r="F77" i="1" s="1"/>
  <c r="T84" i="3"/>
  <c r="T91" i="3"/>
  <c r="T93" i="3"/>
  <c r="N63" i="3"/>
  <c r="N91" i="3"/>
  <c r="H13" i="3"/>
  <c r="H17" i="3"/>
  <c r="H18" i="3"/>
  <c r="H22" i="3"/>
  <c r="H25" i="3"/>
  <c r="H30" i="3"/>
  <c r="H32" i="3"/>
  <c r="H33" i="3"/>
  <c r="H34" i="3"/>
  <c r="H36" i="3"/>
  <c r="H37" i="3"/>
  <c r="H42" i="3"/>
  <c r="H45" i="3"/>
  <c r="H46" i="3"/>
  <c r="H49" i="3"/>
  <c r="H53" i="3"/>
  <c r="H54" i="3"/>
  <c r="H61" i="3"/>
  <c r="H62" i="3"/>
  <c r="H65" i="3"/>
  <c r="H70" i="3"/>
  <c r="H73" i="3"/>
  <c r="H78" i="3"/>
  <c r="H81" i="3"/>
  <c r="H86" i="3"/>
  <c r="H89" i="3"/>
  <c r="J15" i="2"/>
  <c r="L15" i="2" s="1"/>
  <c r="E16" i="1" s="1"/>
  <c r="J19" i="2"/>
  <c r="J37" i="2"/>
  <c r="J42" i="2"/>
  <c r="L42" i="2" s="1"/>
  <c r="E43" i="1" s="1"/>
  <c r="J43" i="2"/>
  <c r="M43" i="2" s="1"/>
  <c r="N43" i="2" s="1"/>
  <c r="J59" i="2"/>
  <c r="J63" i="2"/>
  <c r="J67" i="2"/>
  <c r="M67" i="2" s="1"/>
  <c r="N67" i="2" s="1"/>
  <c r="J79" i="2"/>
  <c r="M79" i="2" s="1"/>
  <c r="N79" i="2" s="1"/>
  <c r="J85" i="2"/>
  <c r="J8" i="2"/>
  <c r="M8" i="2" s="1"/>
  <c r="N8" i="2" s="1"/>
  <c r="J25" i="5"/>
  <c r="I9" i="2"/>
  <c r="I10" i="2"/>
  <c r="I11" i="2"/>
  <c r="I12" i="2"/>
  <c r="I13" i="2"/>
  <c r="I14" i="2"/>
  <c r="I15" i="2"/>
  <c r="I16" i="2"/>
  <c r="I17" i="2"/>
  <c r="M17" i="2" s="1"/>
  <c r="N17" i="2" s="1"/>
  <c r="I18" i="2"/>
  <c r="I19" i="2"/>
  <c r="I20" i="2"/>
  <c r="I21" i="2"/>
  <c r="I22" i="2"/>
  <c r="I23" i="2"/>
  <c r="I24" i="2"/>
  <c r="I25" i="2"/>
  <c r="I26" i="2"/>
  <c r="I27" i="2"/>
  <c r="M27" i="2" s="1"/>
  <c r="N27" i="2" s="1"/>
  <c r="I28" i="2"/>
  <c r="I29" i="2"/>
  <c r="I30" i="2"/>
  <c r="I31" i="2"/>
  <c r="I32" i="2"/>
  <c r="I33" i="2"/>
  <c r="I34" i="2"/>
  <c r="M34" i="2" s="1"/>
  <c r="N34" i="2" s="1"/>
  <c r="I35" i="2"/>
  <c r="I36" i="2"/>
  <c r="I37" i="2"/>
  <c r="I38" i="2"/>
  <c r="I39" i="2"/>
  <c r="I40" i="2"/>
  <c r="I41" i="2"/>
  <c r="I42" i="2"/>
  <c r="I43" i="2"/>
  <c r="I44" i="2"/>
  <c r="I45" i="2"/>
  <c r="L45" i="2" s="1"/>
  <c r="E46" i="1" s="1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L67" i="2" s="1"/>
  <c r="E68" i="1" s="1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T49" i="3"/>
  <c r="T80" i="3"/>
  <c r="H21" i="3"/>
  <c r="T13" i="3"/>
  <c r="T37" i="3"/>
  <c r="T65" i="3"/>
  <c r="T68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" i="3"/>
  <c r="N12" i="3"/>
  <c r="N20" i="3"/>
  <c r="N24" i="3"/>
  <c r="N28" i="3"/>
  <c r="N32" i="3"/>
  <c r="N36" i="3"/>
  <c r="N44" i="3"/>
  <c r="N48" i="3"/>
  <c r="N56" i="3"/>
  <c r="N60" i="3"/>
  <c r="N64" i="3"/>
  <c r="N72" i="3"/>
  <c r="N80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" i="3"/>
  <c r="H10" i="3"/>
  <c r="H14" i="3"/>
  <c r="H26" i="3"/>
  <c r="H50" i="3"/>
  <c r="H74" i="3"/>
  <c r="H94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" i="3"/>
  <c r="J49" i="5"/>
  <c r="J57" i="5"/>
  <c r="J65" i="5"/>
  <c r="J73" i="5"/>
  <c r="M73" i="5" s="1"/>
  <c r="N73" i="5" s="1"/>
  <c r="J81" i="5"/>
  <c r="J85" i="5"/>
  <c r="I9" i="5"/>
  <c r="I10" i="5"/>
  <c r="I11" i="5"/>
  <c r="I12" i="5"/>
  <c r="I13" i="5"/>
  <c r="L13" i="5" s="1"/>
  <c r="D14" i="1" s="1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L33" i="5" s="1"/>
  <c r="D34" i="1" s="1"/>
  <c r="I34" i="5"/>
  <c r="I35" i="5"/>
  <c r="I36" i="5"/>
  <c r="I37" i="5"/>
  <c r="I38" i="5"/>
  <c r="L38" i="5" s="1"/>
  <c r="D39" i="1" s="1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L54" i="5" s="1"/>
  <c r="D55" i="1" s="1"/>
  <c r="I55" i="5"/>
  <c r="I56" i="5"/>
  <c r="I57" i="5"/>
  <c r="I58" i="5"/>
  <c r="I59" i="5"/>
  <c r="I60" i="5"/>
  <c r="I61" i="5"/>
  <c r="I62" i="5"/>
  <c r="I63" i="5"/>
  <c r="I64" i="5"/>
  <c r="I65" i="5"/>
  <c r="L65" i="5" s="1"/>
  <c r="D66" i="1" s="1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8" i="5"/>
  <c r="I9" i="4"/>
  <c r="I10" i="4"/>
  <c r="I11" i="4"/>
  <c r="M11" i="4" s="1"/>
  <c r="N11" i="4" s="1"/>
  <c r="I12" i="4"/>
  <c r="L12" i="4" s="1"/>
  <c r="C13" i="1" s="1"/>
  <c r="I13" i="4"/>
  <c r="L13" i="4" s="1"/>
  <c r="C14" i="1" s="1"/>
  <c r="I14" i="4"/>
  <c r="I15" i="4"/>
  <c r="I16" i="4"/>
  <c r="M16" i="4" s="1"/>
  <c r="N16" i="4" s="1"/>
  <c r="I17" i="4"/>
  <c r="I18" i="4"/>
  <c r="I19" i="4"/>
  <c r="I20" i="4"/>
  <c r="L20" i="4" s="1"/>
  <c r="C21" i="1" s="1"/>
  <c r="I21" i="4"/>
  <c r="I22" i="4"/>
  <c r="I23" i="4"/>
  <c r="I24" i="4"/>
  <c r="M24" i="4" s="1"/>
  <c r="N24" i="4" s="1"/>
  <c r="I25" i="4"/>
  <c r="I26" i="4"/>
  <c r="I27" i="4"/>
  <c r="I28" i="4"/>
  <c r="M28" i="4" s="1"/>
  <c r="N28" i="4" s="1"/>
  <c r="I29" i="4"/>
  <c r="I30" i="4"/>
  <c r="I31" i="4"/>
  <c r="I32" i="4"/>
  <c r="L32" i="4" s="1"/>
  <c r="C33" i="1" s="1"/>
  <c r="I33" i="4"/>
  <c r="I34" i="4"/>
  <c r="M34" i="4" s="1"/>
  <c r="N34" i="4" s="1"/>
  <c r="I35" i="4"/>
  <c r="M35" i="4" s="1"/>
  <c r="N35" i="4" s="1"/>
  <c r="I36" i="4"/>
  <c r="M36" i="4" s="1"/>
  <c r="N36" i="4" s="1"/>
  <c r="I37" i="4"/>
  <c r="I38" i="4"/>
  <c r="I39" i="4"/>
  <c r="I40" i="4"/>
  <c r="M40" i="4" s="1"/>
  <c r="N40" i="4" s="1"/>
  <c r="I41" i="4"/>
  <c r="I42" i="4"/>
  <c r="I43" i="4"/>
  <c r="M43" i="4" s="1"/>
  <c r="N43" i="4" s="1"/>
  <c r="I44" i="4"/>
  <c r="M44" i="4" s="1"/>
  <c r="N44" i="4" s="1"/>
  <c r="I45" i="4"/>
  <c r="L45" i="4" s="1"/>
  <c r="C46" i="1" s="1"/>
  <c r="I46" i="4"/>
  <c r="I47" i="4"/>
  <c r="I48" i="4"/>
  <c r="M48" i="4" s="1"/>
  <c r="N48" i="4" s="1"/>
  <c r="I49" i="4"/>
  <c r="I50" i="4"/>
  <c r="I51" i="4"/>
  <c r="I52" i="4"/>
  <c r="M52" i="4" s="1"/>
  <c r="N52" i="4" s="1"/>
  <c r="I53" i="4"/>
  <c r="I54" i="4"/>
  <c r="I55" i="4"/>
  <c r="I56" i="4"/>
  <c r="M56" i="4" s="1"/>
  <c r="N56" i="4" s="1"/>
  <c r="I57" i="4"/>
  <c r="L57" i="4" s="1"/>
  <c r="C58" i="1" s="1"/>
  <c r="I58" i="4"/>
  <c r="I59" i="4"/>
  <c r="I60" i="4"/>
  <c r="M60" i="4" s="1"/>
  <c r="N60" i="4" s="1"/>
  <c r="I61" i="4"/>
  <c r="I62" i="4"/>
  <c r="I63" i="4"/>
  <c r="I64" i="4"/>
  <c r="M64" i="4" s="1"/>
  <c r="N64" i="4" s="1"/>
  <c r="I65" i="4"/>
  <c r="I66" i="4"/>
  <c r="I67" i="4"/>
  <c r="I68" i="4"/>
  <c r="L68" i="4" s="1"/>
  <c r="C69" i="1" s="1"/>
  <c r="I69" i="4"/>
  <c r="I70" i="4"/>
  <c r="I71" i="4"/>
  <c r="M71" i="4" s="1"/>
  <c r="N71" i="4" s="1"/>
  <c r="I72" i="4"/>
  <c r="M72" i="4" s="1"/>
  <c r="N72" i="4" s="1"/>
  <c r="I73" i="4"/>
  <c r="I74" i="4"/>
  <c r="I75" i="4"/>
  <c r="I76" i="4"/>
  <c r="M76" i="4" s="1"/>
  <c r="N76" i="4" s="1"/>
  <c r="I77" i="4"/>
  <c r="I78" i="4"/>
  <c r="I79" i="4"/>
  <c r="M79" i="4" s="1"/>
  <c r="N79" i="4" s="1"/>
  <c r="I80" i="4"/>
  <c r="M80" i="4" s="1"/>
  <c r="N80" i="4" s="1"/>
  <c r="I81" i="4"/>
  <c r="I82" i="4"/>
  <c r="I83" i="4"/>
  <c r="I84" i="4"/>
  <c r="L84" i="4" s="1"/>
  <c r="C85" i="1" s="1"/>
  <c r="I85" i="4"/>
  <c r="L85" i="4" s="1"/>
  <c r="C86" i="1" s="1"/>
  <c r="I86" i="4"/>
  <c r="I87" i="4"/>
  <c r="M87" i="4" s="1"/>
  <c r="N87" i="4" s="1"/>
  <c r="I88" i="4"/>
  <c r="M88" i="4" s="1"/>
  <c r="N88" i="4" s="1"/>
  <c r="I89" i="4"/>
  <c r="I90" i="4"/>
  <c r="I91" i="4"/>
  <c r="I92" i="4"/>
  <c r="M92" i="4" s="1"/>
  <c r="N92" i="4" s="1"/>
  <c r="I93" i="4"/>
  <c r="J15" i="4"/>
  <c r="J51" i="4"/>
  <c r="L51" i="4" s="1"/>
  <c r="C52" i="1" s="1"/>
  <c r="I8" i="4"/>
  <c r="J16" i="2"/>
  <c r="J32" i="2"/>
  <c r="J44" i="2"/>
  <c r="M44" i="2" s="1"/>
  <c r="N44" i="2" s="1"/>
  <c r="J84" i="2"/>
  <c r="M84" i="2" s="1"/>
  <c r="N84" i="2" s="1"/>
  <c r="I8" i="2"/>
  <c r="K6" i="2"/>
  <c r="K6" i="4"/>
  <c r="U7" i="3"/>
  <c r="L32" i="2"/>
  <c r="E33" i="1" s="1"/>
  <c r="M29" i="2"/>
  <c r="N29" i="2" s="1"/>
  <c r="M10" i="2"/>
  <c r="N10" i="2" s="1"/>
  <c r="L44" i="2"/>
  <c r="E45" i="1" s="1"/>
  <c r="L91" i="2"/>
  <c r="E92" i="1" s="1"/>
  <c r="L79" i="2"/>
  <c r="E80" i="1" s="1"/>
  <c r="L43" i="2"/>
  <c r="E44" i="1" s="1"/>
  <c r="G46" i="1" l="1"/>
  <c r="G14" i="1"/>
  <c r="G75" i="1"/>
  <c r="G33" i="1"/>
  <c r="G92" i="1"/>
  <c r="G52" i="1"/>
  <c r="M15" i="4"/>
  <c r="N15" i="4" s="1"/>
  <c r="L66" i="2"/>
  <c r="E67" i="1" s="1"/>
  <c r="L81" i="2"/>
  <c r="E82" i="1" s="1"/>
  <c r="L49" i="2"/>
  <c r="E50" i="1" s="1"/>
  <c r="L33" i="2"/>
  <c r="E34" i="1" s="1"/>
  <c r="L25" i="2"/>
  <c r="E26" i="1" s="1"/>
  <c r="L78" i="2"/>
  <c r="E79" i="1" s="1"/>
  <c r="L88" i="2"/>
  <c r="E89" i="1" s="1"/>
  <c r="L84" i="2"/>
  <c r="E85" i="1" s="1"/>
  <c r="M76" i="2"/>
  <c r="N76" i="2" s="1"/>
  <c r="L44" i="4"/>
  <c r="C45" i="1" s="1"/>
  <c r="G45" i="1" s="1"/>
  <c r="M45" i="2"/>
  <c r="N45" i="2" s="1"/>
  <c r="L21" i="2"/>
  <c r="E22" i="1" s="1"/>
  <c r="M64" i="2"/>
  <c r="N64" i="2" s="1"/>
  <c r="M59" i="4"/>
  <c r="N59" i="4" s="1"/>
  <c r="M27" i="4"/>
  <c r="N27" i="4" s="1"/>
  <c r="M65" i="5"/>
  <c r="N65" i="5" s="1"/>
  <c r="M25" i="5"/>
  <c r="N25" i="5" s="1"/>
  <c r="L47" i="4"/>
  <c r="C48" i="1" s="1"/>
  <c r="L76" i="4"/>
  <c r="C77" i="1" s="1"/>
  <c r="G77" i="1" s="1"/>
  <c r="M8" i="4"/>
  <c r="N8" i="4" s="1"/>
  <c r="M41" i="2"/>
  <c r="N41" i="2" s="1"/>
  <c r="M25" i="2"/>
  <c r="N25" i="2" s="1"/>
  <c r="L12" i="2"/>
  <c r="E13" i="1" s="1"/>
  <c r="M51" i="2"/>
  <c r="N51" i="2" s="1"/>
  <c r="M32" i="2"/>
  <c r="N32" i="2" s="1"/>
  <c r="M90" i="4"/>
  <c r="N90" i="4" s="1"/>
  <c r="M74" i="4"/>
  <c r="N74" i="4" s="1"/>
  <c r="M58" i="4"/>
  <c r="N58" i="4" s="1"/>
  <c r="M26" i="4"/>
  <c r="N26" i="4" s="1"/>
  <c r="L63" i="2"/>
  <c r="E64" i="1" s="1"/>
  <c r="L39" i="2"/>
  <c r="E40" i="1" s="1"/>
  <c r="V58" i="3"/>
  <c r="F58" i="1" s="1"/>
  <c r="M87" i="2"/>
  <c r="N87" i="2" s="1"/>
  <c r="L53" i="2"/>
  <c r="E54" i="1" s="1"/>
  <c r="M22" i="4"/>
  <c r="N22" i="4" s="1"/>
  <c r="L56" i="4"/>
  <c r="C57" i="1" s="1"/>
  <c r="M89" i="2"/>
  <c r="N89" i="2" s="1"/>
  <c r="M13" i="2"/>
  <c r="N13" i="2" s="1"/>
  <c r="L92" i="4"/>
  <c r="C93" i="1" s="1"/>
  <c r="G93" i="1" s="1"/>
  <c r="M26" i="2"/>
  <c r="N26" i="2" s="1"/>
  <c r="M33" i="2"/>
  <c r="N33" i="2" s="1"/>
  <c r="M33" i="5"/>
  <c r="N33" i="5" s="1"/>
  <c r="L52" i="4"/>
  <c r="C53" i="1" s="1"/>
  <c r="M93" i="2"/>
  <c r="N93" i="2" s="1"/>
  <c r="L61" i="2"/>
  <c r="E62" i="1" s="1"/>
  <c r="M88" i="2"/>
  <c r="N88" i="2" s="1"/>
  <c r="M81" i="2"/>
  <c r="N81" i="2" s="1"/>
  <c r="L69" i="2"/>
  <c r="E70" i="1" s="1"/>
  <c r="L20" i="2"/>
  <c r="E21" i="1" s="1"/>
  <c r="M15" i="2"/>
  <c r="N15" i="2" s="1"/>
  <c r="M49" i="2"/>
  <c r="N49" i="2" s="1"/>
  <c r="M82" i="4"/>
  <c r="N82" i="4" s="1"/>
  <c r="M57" i="5"/>
  <c r="N57" i="5" s="1"/>
  <c r="L37" i="2"/>
  <c r="E38" i="1" s="1"/>
  <c r="L64" i="4"/>
  <c r="C65" i="1" s="1"/>
  <c r="G65" i="1" s="1"/>
  <c r="L34" i="4"/>
  <c r="C35" i="1" s="1"/>
  <c r="M41" i="5"/>
  <c r="N41" i="5" s="1"/>
  <c r="M9" i="5"/>
  <c r="N9" i="5" s="1"/>
  <c r="M91" i="2"/>
  <c r="N91" i="2" s="1"/>
  <c r="M75" i="2"/>
  <c r="N75" i="2" s="1"/>
  <c r="M80" i="2"/>
  <c r="N80" i="2" s="1"/>
  <c r="L68" i="2"/>
  <c r="E69" i="1" s="1"/>
  <c r="L60" i="2"/>
  <c r="E61" i="1" s="1"/>
  <c r="L48" i="2"/>
  <c r="E49" i="1" s="1"/>
  <c r="L29" i="2"/>
  <c r="E30" i="1" s="1"/>
  <c r="L24" i="2"/>
  <c r="E25" i="1" s="1"/>
  <c r="L17" i="2"/>
  <c r="E18" i="1" s="1"/>
  <c r="V27" i="3"/>
  <c r="F27" i="1" s="1"/>
  <c r="M48" i="5"/>
  <c r="N48" i="5" s="1"/>
  <c r="M40" i="5"/>
  <c r="N40" i="5" s="1"/>
  <c r="M78" i="4"/>
  <c r="N78" i="4" s="1"/>
  <c r="M54" i="4"/>
  <c r="N54" i="4" s="1"/>
  <c r="M16" i="2"/>
  <c r="N16" i="2" s="1"/>
  <c r="M81" i="5"/>
  <c r="N81" i="5" s="1"/>
  <c r="M49" i="5"/>
  <c r="N49" i="5" s="1"/>
  <c r="W28" i="3"/>
  <c r="X28" i="3" s="1"/>
  <c r="V15" i="3"/>
  <c r="F15" i="1" s="1"/>
  <c r="M82" i="2"/>
  <c r="N82" i="2" s="1"/>
  <c r="M62" i="2"/>
  <c r="N62" i="2" s="1"/>
  <c r="L46" i="2"/>
  <c r="E47" i="1" s="1"/>
  <c r="L85" i="2"/>
  <c r="E86" i="1" s="1"/>
  <c r="L59" i="2"/>
  <c r="E60" i="1" s="1"/>
  <c r="L19" i="2"/>
  <c r="E20" i="1" s="1"/>
  <c r="L73" i="4"/>
  <c r="C74" i="1" s="1"/>
  <c r="M89" i="5"/>
  <c r="N89" i="5" s="1"/>
  <c r="M56" i="5"/>
  <c r="N56" i="5" s="1"/>
  <c r="M57" i="4"/>
  <c r="N57" i="4" s="1"/>
  <c r="L36" i="4"/>
  <c r="C37" i="1" s="1"/>
  <c r="M25" i="4"/>
  <c r="N25" i="4" s="1"/>
  <c r="L16" i="4"/>
  <c r="C17" i="1" s="1"/>
  <c r="L90" i="2"/>
  <c r="E91" i="1" s="1"/>
  <c r="L55" i="2"/>
  <c r="E56" i="1" s="1"/>
  <c r="L34" i="2"/>
  <c r="E35" i="1" s="1"/>
  <c r="L27" i="2"/>
  <c r="E28" i="1" s="1"/>
  <c r="M85" i="4"/>
  <c r="N85" i="4" s="1"/>
  <c r="M65" i="4"/>
  <c r="N65" i="4" s="1"/>
  <c r="M45" i="4"/>
  <c r="N45" i="4" s="1"/>
  <c r="M13" i="4"/>
  <c r="N13" i="4" s="1"/>
  <c r="L86" i="2"/>
  <c r="E87" i="1" s="1"/>
  <c r="L77" i="2"/>
  <c r="E78" i="1" s="1"/>
  <c r="M72" i="2"/>
  <c r="N72" i="2" s="1"/>
  <c r="L65" i="2"/>
  <c r="E66" i="1" s="1"/>
  <c r="M57" i="2"/>
  <c r="N57" i="2" s="1"/>
  <c r="L52" i="2"/>
  <c r="E53" i="1" s="1"/>
  <c r="M47" i="2"/>
  <c r="N47" i="2" s="1"/>
  <c r="L28" i="2"/>
  <c r="E29" i="1" s="1"/>
  <c r="M23" i="2"/>
  <c r="N23" i="2" s="1"/>
  <c r="L14" i="2"/>
  <c r="E15" i="1" s="1"/>
  <c r="M9" i="2"/>
  <c r="N9" i="2" s="1"/>
  <c r="M20" i="5"/>
  <c r="N20" i="5" s="1"/>
  <c r="M12" i="5"/>
  <c r="N12" i="5" s="1"/>
  <c r="L86" i="4"/>
  <c r="C87" i="1" s="1"/>
  <c r="L30" i="4"/>
  <c r="C31" i="1" s="1"/>
  <c r="M15" i="5"/>
  <c r="N15" i="5" s="1"/>
  <c r="L86" i="5"/>
  <c r="D87" i="1" s="1"/>
  <c r="L26" i="5"/>
  <c r="D27" i="1" s="1"/>
  <c r="L8" i="5"/>
  <c r="D9" i="1" s="1"/>
  <c r="M83" i="4"/>
  <c r="N83" i="4" s="1"/>
  <c r="M31" i="4"/>
  <c r="N31" i="4" s="1"/>
  <c r="L25" i="4"/>
  <c r="C26" i="1" s="1"/>
  <c r="M68" i="2"/>
  <c r="N68" i="2" s="1"/>
  <c r="L73" i="5"/>
  <c r="D74" i="1" s="1"/>
  <c r="L53" i="5"/>
  <c r="D54" i="1" s="1"/>
  <c r="L17" i="5"/>
  <c r="D18" i="1" s="1"/>
  <c r="L33" i="4"/>
  <c r="C34" i="1" s="1"/>
  <c r="M9" i="4"/>
  <c r="N9" i="4" s="1"/>
  <c r="M73" i="4"/>
  <c r="N73" i="4" s="1"/>
  <c r="M29" i="4"/>
  <c r="N29" i="4" s="1"/>
  <c r="W79" i="3"/>
  <c r="X79" i="3" s="1"/>
  <c r="V64" i="3"/>
  <c r="F64" i="1" s="1"/>
  <c r="V16" i="3"/>
  <c r="F16" i="1" s="1"/>
  <c r="V69" i="3"/>
  <c r="F69" i="1" s="1"/>
  <c r="V85" i="3"/>
  <c r="F85" i="1" s="1"/>
  <c r="W69" i="3"/>
  <c r="X69" i="3" s="1"/>
  <c r="W89" i="3"/>
  <c r="X89" i="3" s="1"/>
  <c r="V80" i="3"/>
  <c r="F80" i="1" s="1"/>
  <c r="V61" i="3"/>
  <c r="F61" i="1" s="1"/>
  <c r="V83" i="3"/>
  <c r="F83" i="1" s="1"/>
  <c r="V79" i="3"/>
  <c r="F79" i="1" s="1"/>
  <c r="V78" i="3"/>
  <c r="F78" i="1" s="1"/>
  <c r="V28" i="3"/>
  <c r="F28" i="1" s="1"/>
  <c r="L23" i="2"/>
  <c r="E24" i="1" s="1"/>
  <c r="M52" i="2"/>
  <c r="N52" i="2" s="1"/>
  <c r="M86" i="2"/>
  <c r="N86" i="2" s="1"/>
  <c r="M59" i="2"/>
  <c r="N59" i="2" s="1"/>
  <c r="L87" i="2"/>
  <c r="E88" i="1" s="1"/>
  <c r="L57" i="2"/>
  <c r="E58" i="1" s="1"/>
  <c r="M73" i="2"/>
  <c r="N73" i="2" s="1"/>
  <c r="L9" i="2"/>
  <c r="E10" i="1" s="1"/>
  <c r="L47" i="2"/>
  <c r="E48" i="1" s="1"/>
  <c r="L16" i="2"/>
  <c r="E17" i="1" s="1"/>
  <c r="M28" i="2"/>
  <c r="N28" i="2" s="1"/>
  <c r="L89" i="5"/>
  <c r="D90" i="1" s="1"/>
  <c r="L85" i="5"/>
  <c r="D86" i="1" s="1"/>
  <c r="G86" i="1" s="1"/>
  <c r="L77" i="5"/>
  <c r="D78" i="1" s="1"/>
  <c r="L61" i="5"/>
  <c r="D62" i="1" s="1"/>
  <c r="G62" i="1" s="1"/>
  <c r="L57" i="5"/>
  <c r="D58" i="1" s="1"/>
  <c r="G58" i="1" s="1"/>
  <c r="L49" i="5"/>
  <c r="D50" i="1" s="1"/>
  <c r="L9" i="5"/>
  <c r="D10" i="1" s="1"/>
  <c r="G10" i="1" s="1"/>
  <c r="L78" i="5"/>
  <c r="D79" i="1" s="1"/>
  <c r="L70" i="5"/>
  <c r="D71" i="1" s="1"/>
  <c r="G71" i="1" s="1"/>
  <c r="L46" i="5"/>
  <c r="D47" i="1" s="1"/>
  <c r="G47" i="1" s="1"/>
  <c r="L34" i="5"/>
  <c r="D35" i="1" s="1"/>
  <c r="L81" i="5"/>
  <c r="D82" i="1" s="1"/>
  <c r="L41" i="5"/>
  <c r="D42" i="1" s="1"/>
  <c r="L37" i="5"/>
  <c r="D38" i="1" s="1"/>
  <c r="L21" i="5"/>
  <c r="D22" i="1" s="1"/>
  <c r="L17" i="4"/>
  <c r="C18" i="1" s="1"/>
  <c r="M66" i="4"/>
  <c r="N66" i="4" s="1"/>
  <c r="M50" i="4"/>
  <c r="N50" i="4" s="1"/>
  <c r="M42" i="4"/>
  <c r="N42" i="4" s="1"/>
  <c r="M18" i="4"/>
  <c r="N18" i="4" s="1"/>
  <c r="M10" i="4"/>
  <c r="N10" i="4" s="1"/>
  <c r="L69" i="4"/>
  <c r="C70" i="1" s="1"/>
  <c r="M75" i="4"/>
  <c r="N75" i="4" s="1"/>
  <c r="M63" i="4"/>
  <c r="N63" i="4" s="1"/>
  <c r="M55" i="4"/>
  <c r="N55" i="4" s="1"/>
  <c r="M39" i="4"/>
  <c r="N39" i="4" s="1"/>
  <c r="M23" i="4"/>
  <c r="N23" i="4" s="1"/>
  <c r="M19" i="4"/>
  <c r="N19" i="4" s="1"/>
  <c r="V91" i="3"/>
  <c r="F91" i="1" s="1"/>
  <c r="W87" i="3"/>
  <c r="X87" i="3" s="1"/>
  <c r="V59" i="3"/>
  <c r="F59" i="1" s="1"/>
  <c r="V22" i="3"/>
  <c r="F22" i="1" s="1"/>
  <c r="V49" i="3"/>
  <c r="F49" i="1" s="1"/>
  <c r="V11" i="3"/>
  <c r="F11" i="1" s="1"/>
  <c r="V66" i="3"/>
  <c r="F66" i="1" s="1"/>
  <c r="V93" i="3"/>
  <c r="F93" i="1" s="1"/>
  <c r="V45" i="3"/>
  <c r="F45" i="1" s="1"/>
  <c r="V33" i="3"/>
  <c r="F33" i="1" s="1"/>
  <c r="V18" i="3"/>
  <c r="F18" i="1" s="1"/>
  <c r="W61" i="3"/>
  <c r="X61" i="3" s="1"/>
  <c r="W49" i="3"/>
  <c r="X49" i="3" s="1"/>
  <c r="V17" i="3"/>
  <c r="F17" i="1" s="1"/>
  <c r="V62" i="3"/>
  <c r="F62" i="1" s="1"/>
  <c r="V82" i="3"/>
  <c r="F82" i="1" s="1"/>
  <c r="W92" i="3"/>
  <c r="X92" i="3" s="1"/>
  <c r="W65" i="3"/>
  <c r="X65" i="3" s="1"/>
  <c r="W52" i="3"/>
  <c r="X52" i="3" s="1"/>
  <c r="W24" i="3"/>
  <c r="X24" i="3" s="1"/>
  <c r="V52" i="3"/>
  <c r="F52" i="1" s="1"/>
  <c r="V19" i="3"/>
  <c r="F19" i="1" s="1"/>
  <c r="W66" i="3"/>
  <c r="X66" i="3" s="1"/>
  <c r="W58" i="3"/>
  <c r="X58" i="3" s="1"/>
  <c r="W93" i="3"/>
  <c r="X93" i="3" s="1"/>
  <c r="V53" i="3"/>
  <c r="F53" i="1" s="1"/>
  <c r="V36" i="3"/>
  <c r="F36" i="1" s="1"/>
  <c r="V56" i="3"/>
  <c r="F56" i="1" s="1"/>
  <c r="V74" i="3"/>
  <c r="F74" i="1" s="1"/>
  <c r="W48" i="3"/>
  <c r="X48" i="3" s="1"/>
  <c r="V73" i="3"/>
  <c r="F73" i="1" s="1"/>
  <c r="W64" i="3"/>
  <c r="X64" i="3" s="1"/>
  <c r="W83" i="3"/>
  <c r="X83" i="3" s="1"/>
  <c r="W77" i="3"/>
  <c r="X77" i="3" s="1"/>
  <c r="W33" i="3"/>
  <c r="X33" i="3" s="1"/>
  <c r="W12" i="3"/>
  <c r="X12" i="3" s="1"/>
  <c r="W70" i="3"/>
  <c r="X70" i="3" s="1"/>
  <c r="W45" i="3"/>
  <c r="X45" i="3" s="1"/>
  <c r="V25" i="3"/>
  <c r="F25" i="1" s="1"/>
  <c r="V84" i="3"/>
  <c r="F84" i="1" s="1"/>
  <c r="W88" i="3"/>
  <c r="X88" i="3" s="1"/>
  <c r="V68" i="3"/>
  <c r="F68" i="1" s="1"/>
  <c r="W39" i="3"/>
  <c r="X39" i="3" s="1"/>
  <c r="V20" i="3"/>
  <c r="F20" i="1" s="1"/>
  <c r="V9" i="3"/>
  <c r="F9" i="1" s="1"/>
  <c r="W34" i="3"/>
  <c r="X34" i="3" s="1"/>
  <c r="V94" i="3"/>
  <c r="F94" i="1" s="1"/>
  <c r="V89" i="3"/>
  <c r="F89" i="1" s="1"/>
  <c r="V48" i="3"/>
  <c r="F48" i="1" s="1"/>
  <c r="V39" i="3"/>
  <c r="F39" i="1" s="1"/>
  <c r="V26" i="3"/>
  <c r="F26" i="1" s="1"/>
  <c r="W68" i="3"/>
  <c r="X68" i="3" s="1"/>
  <c r="W56" i="3"/>
  <c r="X56" i="3" s="1"/>
  <c r="W36" i="3"/>
  <c r="X36" i="3" s="1"/>
  <c r="W32" i="3"/>
  <c r="X32" i="3" s="1"/>
  <c r="W84" i="3"/>
  <c r="X84" i="3" s="1"/>
  <c r="W40" i="3"/>
  <c r="X40" i="3" s="1"/>
  <c r="W16" i="3"/>
  <c r="X16" i="3" s="1"/>
  <c r="W25" i="3"/>
  <c r="X25" i="3" s="1"/>
  <c r="V40" i="3"/>
  <c r="F40" i="1" s="1"/>
  <c r="V10" i="3"/>
  <c r="F10" i="1" s="1"/>
  <c r="V63" i="3"/>
  <c r="F63" i="1" s="1"/>
  <c r="V34" i="3"/>
  <c r="F34" i="1" s="1"/>
  <c r="V57" i="3"/>
  <c r="F57" i="1" s="1"/>
  <c r="L93" i="2"/>
  <c r="E94" i="1" s="1"/>
  <c r="M19" i="2"/>
  <c r="N19" i="2" s="1"/>
  <c r="M31" i="2"/>
  <c r="N31" i="2" s="1"/>
  <c r="M63" i="2"/>
  <c r="N63" i="2" s="1"/>
  <c r="M24" i="2"/>
  <c r="N24" i="2" s="1"/>
  <c r="L58" i="2"/>
  <c r="E59" i="1" s="1"/>
  <c r="M20" i="2"/>
  <c r="N20" i="2" s="1"/>
  <c r="M48" i="2"/>
  <c r="N48" i="2" s="1"/>
  <c r="M12" i="2"/>
  <c r="N12" i="2" s="1"/>
  <c r="M61" i="2"/>
  <c r="N61" i="2" s="1"/>
  <c r="V35" i="3"/>
  <c r="F35" i="1" s="1"/>
  <c r="W35" i="3"/>
  <c r="X35" i="3" s="1"/>
  <c r="L92" i="2"/>
  <c r="E93" i="1" s="1"/>
  <c r="M92" i="2"/>
  <c r="N92" i="2" s="1"/>
  <c r="M38" i="2"/>
  <c r="N38" i="2" s="1"/>
  <c r="L38" i="2"/>
  <c r="E39" i="1" s="1"/>
  <c r="V29" i="3"/>
  <c r="F29" i="1" s="1"/>
  <c r="W29" i="3"/>
  <c r="X29" i="3" s="1"/>
  <c r="M50" i="2"/>
  <c r="N50" i="2" s="1"/>
  <c r="L50" i="2"/>
  <c r="E51" i="1" s="1"/>
  <c r="M11" i="2"/>
  <c r="N11" i="2" s="1"/>
  <c r="L11" i="2"/>
  <c r="E12" i="1" s="1"/>
  <c r="V55" i="3"/>
  <c r="F55" i="1" s="1"/>
  <c r="V60" i="3"/>
  <c r="F60" i="1" s="1"/>
  <c r="V86" i="3"/>
  <c r="F86" i="1" s="1"/>
  <c r="V54" i="3"/>
  <c r="F54" i="1" s="1"/>
  <c r="W57" i="3"/>
  <c r="X57" i="3" s="1"/>
  <c r="V13" i="3"/>
  <c r="F13" i="1" s="1"/>
  <c r="W13" i="3"/>
  <c r="X13" i="3" s="1"/>
  <c r="L14" i="4"/>
  <c r="C15" i="1" s="1"/>
  <c r="M14" i="4"/>
  <c r="N14" i="4" s="1"/>
  <c r="V38" i="3"/>
  <c r="F38" i="1" s="1"/>
  <c r="V67" i="3"/>
  <c r="F67" i="1" s="1"/>
  <c r="W76" i="3"/>
  <c r="X76" i="3" s="1"/>
  <c r="W46" i="3"/>
  <c r="X46" i="3" s="1"/>
  <c r="V46" i="3"/>
  <c r="F46" i="1" s="1"/>
  <c r="W42" i="3"/>
  <c r="X42" i="3" s="1"/>
  <c r="V42" i="3"/>
  <c r="F42" i="1" s="1"/>
  <c r="W14" i="3"/>
  <c r="X14" i="3" s="1"/>
  <c r="V14" i="3"/>
  <c r="F14" i="1" s="1"/>
  <c r="V88" i="3"/>
  <c r="F88" i="1" s="1"/>
  <c r="W72" i="3"/>
  <c r="X72" i="3" s="1"/>
  <c r="C6" i="4"/>
  <c r="W80" i="3"/>
  <c r="X80" i="3" s="1"/>
  <c r="W62" i="3"/>
  <c r="X62" i="3" s="1"/>
  <c r="W26" i="3"/>
  <c r="X26" i="3" s="1"/>
  <c r="W17" i="3"/>
  <c r="X17" i="3" s="1"/>
  <c r="M39" i="2"/>
  <c r="N39" i="2" s="1"/>
  <c r="V65" i="3"/>
  <c r="F65" i="1" s="1"/>
  <c r="W74" i="3"/>
  <c r="X74" i="3" s="1"/>
  <c r="W20" i="3"/>
  <c r="X20" i="3" s="1"/>
  <c r="M86" i="4"/>
  <c r="N86" i="4" s="1"/>
  <c r="M70" i="4"/>
  <c r="N70" i="4" s="1"/>
  <c r="M62" i="4"/>
  <c r="N62" i="4" s="1"/>
  <c r="M46" i="4"/>
  <c r="N46" i="4" s="1"/>
  <c r="M30" i="4"/>
  <c r="N30" i="4" s="1"/>
  <c r="L35" i="2"/>
  <c r="E36" i="1" s="1"/>
  <c r="L83" i="2"/>
  <c r="E84" i="1" s="1"/>
  <c r="M53" i="2"/>
  <c r="N53" i="2" s="1"/>
  <c r="L41" i="2"/>
  <c r="E42" i="1" s="1"/>
  <c r="L56" i="2"/>
  <c r="E57" i="1" s="1"/>
  <c r="L80" i="2"/>
  <c r="E81" i="1" s="1"/>
  <c r="L8" i="2"/>
  <c r="E9" i="1" s="1"/>
  <c r="V87" i="3"/>
  <c r="F87" i="1" s="1"/>
  <c r="L92" i="5"/>
  <c r="D93" i="1" s="1"/>
  <c r="L88" i="5"/>
  <c r="D89" i="1" s="1"/>
  <c r="L84" i="5"/>
  <c r="D85" i="1" s="1"/>
  <c r="G85" i="1" s="1"/>
  <c r="L80" i="5"/>
  <c r="D81" i="1" s="1"/>
  <c r="L76" i="5"/>
  <c r="D77" i="1" s="1"/>
  <c r="L72" i="5"/>
  <c r="D73" i="1" s="1"/>
  <c r="L68" i="5"/>
  <c r="D69" i="1" s="1"/>
  <c r="G69" i="1" s="1"/>
  <c r="L64" i="5"/>
  <c r="D65" i="1" s="1"/>
  <c r="L60" i="5"/>
  <c r="D61" i="1" s="1"/>
  <c r="L56" i="5"/>
  <c r="D57" i="1" s="1"/>
  <c r="L52" i="5"/>
  <c r="D53" i="1" s="1"/>
  <c r="L48" i="5"/>
  <c r="D49" i="1" s="1"/>
  <c r="L44" i="5"/>
  <c r="D45" i="1" s="1"/>
  <c r="L40" i="5"/>
  <c r="D41" i="1" s="1"/>
  <c r="L36" i="5"/>
  <c r="D37" i="1" s="1"/>
  <c r="L32" i="5"/>
  <c r="D33" i="1" s="1"/>
  <c r="L28" i="5"/>
  <c r="D29" i="1" s="1"/>
  <c r="L24" i="5"/>
  <c r="D25" i="1" s="1"/>
  <c r="W94" i="3"/>
  <c r="X94" i="3" s="1"/>
  <c r="W86" i="3"/>
  <c r="X86" i="3" s="1"/>
  <c r="W82" i="3"/>
  <c r="X82" i="3" s="1"/>
  <c r="W78" i="3"/>
  <c r="X78" i="3" s="1"/>
  <c r="V70" i="3"/>
  <c r="F70" i="1" s="1"/>
  <c r="W38" i="3"/>
  <c r="X38" i="3" s="1"/>
  <c r="V30" i="3"/>
  <c r="F30" i="1" s="1"/>
  <c r="W22" i="3"/>
  <c r="X22" i="3" s="1"/>
  <c r="W18" i="3"/>
  <c r="X18" i="3" s="1"/>
  <c r="W10" i="3"/>
  <c r="X10" i="3" s="1"/>
  <c r="V31" i="3"/>
  <c r="F31" i="1" s="1"/>
  <c r="V21" i="3"/>
  <c r="F21" i="1" s="1"/>
  <c r="L89" i="2"/>
  <c r="E90" i="1" s="1"/>
  <c r="G90" i="1" s="1"/>
  <c r="M85" i="2"/>
  <c r="N85" i="2" s="1"/>
  <c r="M77" i="2"/>
  <c r="N77" i="2" s="1"/>
  <c r="M65" i="2"/>
  <c r="N65" i="2" s="1"/>
  <c r="M37" i="2"/>
  <c r="N37" i="2" s="1"/>
  <c r="M21" i="2"/>
  <c r="N21" i="2" s="1"/>
  <c r="L13" i="2"/>
  <c r="E14" i="1" s="1"/>
  <c r="L83" i="4"/>
  <c r="C84" i="1" s="1"/>
  <c r="G84" i="1" s="1"/>
  <c r="V50" i="3"/>
  <c r="F50" i="1" s="1"/>
  <c r="V76" i="3"/>
  <c r="F76" i="1" s="1"/>
  <c r="W30" i="3"/>
  <c r="X30" i="3" s="1"/>
  <c r="W21" i="3"/>
  <c r="X21" i="3" s="1"/>
  <c r="L75" i="4"/>
  <c r="C76" i="1" s="1"/>
  <c r="G76" i="1" s="1"/>
  <c r="L43" i="4"/>
  <c r="C44" i="1" s="1"/>
  <c r="L35" i="4"/>
  <c r="C36" i="1" s="1"/>
  <c r="M92" i="5"/>
  <c r="N92" i="5" s="1"/>
  <c r="M84" i="5"/>
  <c r="N84" i="5" s="1"/>
  <c r="M76" i="5"/>
  <c r="N76" i="5" s="1"/>
  <c r="M68" i="5"/>
  <c r="N68" i="5" s="1"/>
  <c r="M60" i="5"/>
  <c r="N60" i="5" s="1"/>
  <c r="M52" i="5"/>
  <c r="N52" i="5" s="1"/>
  <c r="M44" i="5"/>
  <c r="N44" i="5" s="1"/>
  <c r="M36" i="5"/>
  <c r="N36" i="5" s="1"/>
  <c r="M28" i="5"/>
  <c r="N28" i="5" s="1"/>
  <c r="M89" i="4"/>
  <c r="N89" i="4" s="1"/>
  <c r="L18" i="5"/>
  <c r="D19" i="1" s="1"/>
  <c r="M18" i="5"/>
  <c r="N18" i="5" s="1"/>
  <c r="L14" i="5"/>
  <c r="D15" i="1" s="1"/>
  <c r="M14" i="5"/>
  <c r="N14" i="5" s="1"/>
  <c r="L10" i="5"/>
  <c r="D11" i="1" s="1"/>
  <c r="M10" i="5"/>
  <c r="N10" i="5" s="1"/>
  <c r="W51" i="3"/>
  <c r="X51" i="3" s="1"/>
  <c r="V51" i="3"/>
  <c r="F51" i="1" s="1"/>
  <c r="W47" i="3"/>
  <c r="X47" i="3" s="1"/>
  <c r="V47" i="3"/>
  <c r="F47" i="1" s="1"/>
  <c r="W43" i="3"/>
  <c r="X43" i="3" s="1"/>
  <c r="V43" i="3"/>
  <c r="F43" i="1" s="1"/>
  <c r="M70" i="2"/>
  <c r="N70" i="2" s="1"/>
  <c r="L70" i="2"/>
  <c r="E71" i="1" s="1"/>
  <c r="M19" i="5"/>
  <c r="N19" i="5" s="1"/>
  <c r="M11" i="5"/>
  <c r="N11" i="5" s="1"/>
  <c r="W60" i="3"/>
  <c r="X60" i="3" s="1"/>
  <c r="W54" i="3"/>
  <c r="X54" i="3" s="1"/>
  <c r="M61" i="4"/>
  <c r="N61" i="4" s="1"/>
  <c r="L71" i="2"/>
  <c r="E72" i="1" s="1"/>
  <c r="W85" i="3"/>
  <c r="X85" i="3" s="1"/>
  <c r="W81" i="3"/>
  <c r="X81" i="3" s="1"/>
  <c r="W73" i="3"/>
  <c r="X73" i="3" s="1"/>
  <c r="M55" i="2"/>
  <c r="N55" i="2" s="1"/>
  <c r="L75" i="2"/>
  <c r="E76" i="1" s="1"/>
  <c r="M60" i="2"/>
  <c r="N60" i="2" s="1"/>
  <c r="L72" i="2"/>
  <c r="E73" i="1" s="1"/>
  <c r="M91" i="4"/>
  <c r="N91" i="4" s="1"/>
  <c r="M67" i="4"/>
  <c r="N67" i="4" s="1"/>
  <c r="M51" i="4"/>
  <c r="N51" i="4" s="1"/>
  <c r="M47" i="4"/>
  <c r="N47" i="4" s="1"/>
  <c r="L93" i="5"/>
  <c r="D94" i="1" s="1"/>
  <c r="L69" i="5"/>
  <c r="D70" i="1" s="1"/>
  <c r="L45" i="5"/>
  <c r="D46" i="1" s="1"/>
  <c r="L29" i="5"/>
  <c r="D30" i="1" s="1"/>
  <c r="G30" i="1" s="1"/>
  <c r="L25" i="5"/>
  <c r="D26" i="1" s="1"/>
  <c r="W9" i="3"/>
  <c r="X9" i="3" s="1"/>
  <c r="W91" i="3"/>
  <c r="X91" i="3" s="1"/>
  <c r="W67" i="3"/>
  <c r="X67" i="3" s="1"/>
  <c r="W63" i="3"/>
  <c r="X63" i="3" s="1"/>
  <c r="W59" i="3"/>
  <c r="X59" i="3" s="1"/>
  <c r="W55" i="3"/>
  <c r="X55" i="3" s="1"/>
  <c r="W27" i="3"/>
  <c r="X27" i="3" s="1"/>
  <c r="W19" i="3"/>
  <c r="X19" i="3" s="1"/>
  <c r="W15" i="3"/>
  <c r="X15" i="3" s="1"/>
  <c r="W11" i="3"/>
  <c r="X11" i="3" s="1"/>
  <c r="V92" i="3"/>
  <c r="F92" i="1" s="1"/>
  <c r="V72" i="3"/>
  <c r="F72" i="1" s="1"/>
  <c r="V44" i="3"/>
  <c r="F44" i="1" s="1"/>
  <c r="V24" i="3"/>
  <c r="F24" i="1" s="1"/>
  <c r="V12" i="3"/>
  <c r="F12" i="1" s="1"/>
  <c r="V81" i="3"/>
  <c r="F81" i="1" s="1"/>
  <c r="M90" i="2"/>
  <c r="N90" i="2" s="1"/>
  <c r="L54" i="2"/>
  <c r="E55" i="1" s="1"/>
  <c r="M42" i="2"/>
  <c r="N42" i="2" s="1"/>
  <c r="L22" i="2"/>
  <c r="E23" i="1" s="1"/>
  <c r="L18" i="2"/>
  <c r="E19" i="1" s="1"/>
  <c r="M14" i="2"/>
  <c r="N14" i="2" s="1"/>
  <c r="L23" i="4"/>
  <c r="C24" i="1" s="1"/>
  <c r="L30" i="2"/>
  <c r="E31" i="1" s="1"/>
  <c r="W53" i="3"/>
  <c r="X53" i="3" s="1"/>
  <c r="W44" i="3"/>
  <c r="X44" i="3" s="1"/>
  <c r="M93" i="5"/>
  <c r="N93" i="5" s="1"/>
  <c r="M85" i="5"/>
  <c r="N85" i="5" s="1"/>
  <c r="M77" i="5"/>
  <c r="N77" i="5" s="1"/>
  <c r="M69" i="5"/>
  <c r="N69" i="5" s="1"/>
  <c r="M61" i="5"/>
  <c r="N61" i="5" s="1"/>
  <c r="M53" i="5"/>
  <c r="N53" i="5" s="1"/>
  <c r="M45" i="5"/>
  <c r="N45" i="5" s="1"/>
  <c r="M37" i="5"/>
  <c r="N37" i="5" s="1"/>
  <c r="M29" i="5"/>
  <c r="N29" i="5" s="1"/>
  <c r="M21" i="5"/>
  <c r="N21" i="5" s="1"/>
  <c r="M13" i="5"/>
  <c r="N13" i="5" s="1"/>
  <c r="L82" i="5"/>
  <c r="D83" i="1" s="1"/>
  <c r="L91" i="5"/>
  <c r="D92" i="1" s="1"/>
  <c r="L87" i="5"/>
  <c r="D88" i="1" s="1"/>
  <c r="L83" i="5"/>
  <c r="D84" i="1" s="1"/>
  <c r="L79" i="5"/>
  <c r="D80" i="1" s="1"/>
  <c r="L75" i="5"/>
  <c r="D76" i="1" s="1"/>
  <c r="L71" i="5"/>
  <c r="D72" i="1" s="1"/>
  <c r="L67" i="5"/>
  <c r="D68" i="1" s="1"/>
  <c r="L63" i="5"/>
  <c r="D64" i="1" s="1"/>
  <c r="L59" i="5"/>
  <c r="D60" i="1" s="1"/>
  <c r="L55" i="5"/>
  <c r="D56" i="1" s="1"/>
  <c r="L51" i="5"/>
  <c r="D52" i="1" s="1"/>
  <c r="L47" i="5"/>
  <c r="D48" i="1" s="1"/>
  <c r="L43" i="5"/>
  <c r="D44" i="1" s="1"/>
  <c r="L39" i="5"/>
  <c r="D40" i="1" s="1"/>
  <c r="L35" i="5"/>
  <c r="D36" i="1" s="1"/>
  <c r="L31" i="5"/>
  <c r="D32" i="1" s="1"/>
  <c r="L27" i="5"/>
  <c r="D28" i="1" s="1"/>
  <c r="L23" i="5"/>
  <c r="D24" i="1" s="1"/>
  <c r="L20" i="5"/>
  <c r="D21" i="1" s="1"/>
  <c r="G21" i="1" s="1"/>
  <c r="L16" i="5"/>
  <c r="D17" i="1" s="1"/>
  <c r="L12" i="5"/>
  <c r="D13" i="1" s="1"/>
  <c r="G13" i="1" s="1"/>
  <c r="V32" i="3"/>
  <c r="F32" i="1" s="1"/>
  <c r="L60" i="4"/>
  <c r="C61" i="1" s="1"/>
  <c r="L48" i="4"/>
  <c r="C49" i="1" s="1"/>
  <c r="G49" i="1" s="1"/>
  <c r="L24" i="4"/>
  <c r="C25" i="1" s="1"/>
  <c r="M8" i="5"/>
  <c r="N8" i="5" s="1"/>
  <c r="M91" i="5"/>
  <c r="N91" i="5" s="1"/>
  <c r="M87" i="5"/>
  <c r="N87" i="5" s="1"/>
  <c r="M83" i="5"/>
  <c r="N83" i="5" s="1"/>
  <c r="M79" i="5"/>
  <c r="N79" i="5" s="1"/>
  <c r="M75" i="5"/>
  <c r="N75" i="5" s="1"/>
  <c r="M71" i="5"/>
  <c r="N71" i="5" s="1"/>
  <c r="M67" i="5"/>
  <c r="N67" i="5" s="1"/>
  <c r="M63" i="5"/>
  <c r="N63" i="5" s="1"/>
  <c r="M59" i="5"/>
  <c r="N59" i="5" s="1"/>
  <c r="M55" i="5"/>
  <c r="N55" i="5" s="1"/>
  <c r="M51" i="5"/>
  <c r="N51" i="5" s="1"/>
  <c r="M47" i="5"/>
  <c r="N47" i="5" s="1"/>
  <c r="M43" i="5"/>
  <c r="N43" i="5" s="1"/>
  <c r="M39" i="5"/>
  <c r="N39" i="5" s="1"/>
  <c r="M35" i="5"/>
  <c r="N35" i="5" s="1"/>
  <c r="M31" i="5"/>
  <c r="N31" i="5" s="1"/>
  <c r="M27" i="5"/>
  <c r="N27" i="5" s="1"/>
  <c r="M23" i="5"/>
  <c r="N23" i="5" s="1"/>
  <c r="M84" i="4"/>
  <c r="N84" i="4" s="1"/>
  <c r="M68" i="4"/>
  <c r="N68" i="4" s="1"/>
  <c r="M32" i="4"/>
  <c r="N32" i="4" s="1"/>
  <c r="M20" i="4"/>
  <c r="N20" i="4" s="1"/>
  <c r="M12" i="4"/>
  <c r="N12" i="4" s="1"/>
  <c r="L90" i="5"/>
  <c r="D91" i="1" s="1"/>
  <c r="G91" i="1" s="1"/>
  <c r="L74" i="5"/>
  <c r="D75" i="1" s="1"/>
  <c r="L66" i="5"/>
  <c r="D67" i="1" s="1"/>
  <c r="L62" i="5"/>
  <c r="D63" i="1" s="1"/>
  <c r="G63" i="1" s="1"/>
  <c r="L58" i="5"/>
  <c r="D59" i="1" s="1"/>
  <c r="L50" i="5"/>
  <c r="D51" i="1" s="1"/>
  <c r="L42" i="5"/>
  <c r="D43" i="1" s="1"/>
  <c r="L30" i="5"/>
  <c r="D31" i="1" s="1"/>
  <c r="L22" i="5"/>
  <c r="D23" i="1" s="1"/>
  <c r="L19" i="5"/>
  <c r="D20" i="1" s="1"/>
  <c r="L15" i="5"/>
  <c r="D16" i="1" s="1"/>
  <c r="L11" i="5"/>
  <c r="D12" i="1" s="1"/>
  <c r="C6" i="5"/>
  <c r="M90" i="5"/>
  <c r="N90" i="5" s="1"/>
  <c r="M86" i="5"/>
  <c r="N86" i="5" s="1"/>
  <c r="M82" i="5"/>
  <c r="N82" i="5" s="1"/>
  <c r="M78" i="5"/>
  <c r="N78" i="5" s="1"/>
  <c r="M74" i="5"/>
  <c r="N74" i="5" s="1"/>
  <c r="M70" i="5"/>
  <c r="N70" i="5" s="1"/>
  <c r="M66" i="5"/>
  <c r="N66" i="5" s="1"/>
  <c r="M62" i="5"/>
  <c r="N62" i="5" s="1"/>
  <c r="M58" i="5"/>
  <c r="N58" i="5" s="1"/>
  <c r="M54" i="5"/>
  <c r="N54" i="5" s="1"/>
  <c r="M50" i="5"/>
  <c r="N50" i="5" s="1"/>
  <c r="M46" i="5"/>
  <c r="N46" i="5" s="1"/>
  <c r="M42" i="5"/>
  <c r="N42" i="5" s="1"/>
  <c r="M38" i="5"/>
  <c r="N38" i="5" s="1"/>
  <c r="M34" i="5"/>
  <c r="N34" i="5" s="1"/>
  <c r="M30" i="5"/>
  <c r="N30" i="5" s="1"/>
  <c r="M26" i="5"/>
  <c r="N26" i="5" s="1"/>
  <c r="M22" i="5"/>
  <c r="N22" i="5" s="1"/>
  <c r="W31" i="3"/>
  <c r="X31" i="3" s="1"/>
  <c r="M30" i="2"/>
  <c r="N30" i="2" s="1"/>
  <c r="V75" i="3"/>
  <c r="F75" i="1" s="1"/>
  <c r="W75" i="3"/>
  <c r="X75" i="3" s="1"/>
  <c r="L74" i="2"/>
  <c r="E75" i="1" s="1"/>
  <c r="M74" i="2"/>
  <c r="N74" i="2" s="1"/>
  <c r="W37" i="3"/>
  <c r="X37" i="3" s="1"/>
  <c r="V37" i="3"/>
  <c r="F37" i="1" s="1"/>
  <c r="L36" i="2"/>
  <c r="E37" i="1" s="1"/>
  <c r="M22" i="2"/>
  <c r="N22" i="2" s="1"/>
  <c r="V23" i="3"/>
  <c r="F23" i="1" s="1"/>
  <c r="W23" i="3"/>
  <c r="X23" i="3" s="1"/>
  <c r="L73" i="2"/>
  <c r="E74" i="1" s="1"/>
  <c r="V71" i="3"/>
  <c r="F71" i="1" s="1"/>
  <c r="W71" i="3"/>
  <c r="X71" i="3" s="1"/>
  <c r="V41" i="3"/>
  <c r="F41" i="1" s="1"/>
  <c r="W50" i="3"/>
  <c r="X50" i="3" s="1"/>
  <c r="W41" i="3"/>
  <c r="X41" i="3" s="1"/>
  <c r="L40" i="2"/>
  <c r="M40" i="2"/>
  <c r="N40" i="2" s="1"/>
  <c r="C6" i="2"/>
  <c r="V90" i="3"/>
  <c r="F90" i="1" s="1"/>
  <c r="W90" i="3"/>
  <c r="X90" i="3" s="1"/>
  <c r="K6" i="5"/>
  <c r="L82" i="4"/>
  <c r="C83" i="1" s="1"/>
  <c r="G83" i="1" s="1"/>
  <c r="L66" i="4"/>
  <c r="C67" i="1" s="1"/>
  <c r="G67" i="1" s="1"/>
  <c r="L58" i="4"/>
  <c r="C59" i="1" s="1"/>
  <c r="L50" i="4"/>
  <c r="C51" i="1" s="1"/>
  <c r="L38" i="4"/>
  <c r="C39" i="1" s="1"/>
  <c r="G39" i="1" s="1"/>
  <c r="L26" i="4"/>
  <c r="C27" i="1" s="1"/>
  <c r="G27" i="1" s="1"/>
  <c r="L22" i="4"/>
  <c r="C23" i="1" s="1"/>
  <c r="L18" i="4"/>
  <c r="C19" i="1" s="1"/>
  <c r="L11" i="4"/>
  <c r="C12" i="1" s="1"/>
  <c r="G12" i="1" s="1"/>
  <c r="L78" i="4"/>
  <c r="C79" i="1" s="1"/>
  <c r="G79" i="1" s="1"/>
  <c r="L54" i="4"/>
  <c r="C55" i="1" s="1"/>
  <c r="L42" i="4"/>
  <c r="C43" i="1" s="1"/>
  <c r="L10" i="4"/>
  <c r="C11" i="1" s="1"/>
  <c r="G11" i="1" s="1"/>
  <c r="L87" i="4"/>
  <c r="C88" i="1" s="1"/>
  <c r="G88" i="1" s="1"/>
  <c r="L79" i="4"/>
  <c r="C80" i="1" s="1"/>
  <c r="G80" i="1" s="1"/>
  <c r="L71" i="4"/>
  <c r="C72" i="1" s="1"/>
  <c r="L63" i="4"/>
  <c r="C64" i="1" s="1"/>
  <c r="G64" i="1" s="1"/>
  <c r="L59" i="4"/>
  <c r="C60" i="1" s="1"/>
  <c r="G60" i="1" s="1"/>
  <c r="L39" i="4"/>
  <c r="C40" i="1" s="1"/>
  <c r="L31" i="4"/>
  <c r="C32" i="1" s="1"/>
  <c r="L27" i="4"/>
  <c r="C28" i="1" s="1"/>
  <c r="G28" i="1" s="1"/>
  <c r="L40" i="4"/>
  <c r="C41" i="1" s="1"/>
  <c r="L21" i="4"/>
  <c r="C22" i="1" s="1"/>
  <c r="L67" i="4"/>
  <c r="C68" i="1" s="1"/>
  <c r="L55" i="4"/>
  <c r="C56" i="1" s="1"/>
  <c r="L19" i="4"/>
  <c r="C20" i="1" s="1"/>
  <c r="G20" i="1" s="1"/>
  <c r="L15" i="4"/>
  <c r="C16" i="1" s="1"/>
  <c r="L88" i="4"/>
  <c r="C89" i="1" s="1"/>
  <c r="L80" i="4"/>
  <c r="C81" i="1" s="1"/>
  <c r="L72" i="4"/>
  <c r="C73" i="1" s="1"/>
  <c r="G73" i="1" s="1"/>
  <c r="L28" i="4"/>
  <c r="C29" i="1" s="1"/>
  <c r="L93" i="4"/>
  <c r="C94" i="1" s="1"/>
  <c r="L81" i="4"/>
  <c r="C82" i="1" s="1"/>
  <c r="G82" i="1" s="1"/>
  <c r="L77" i="4"/>
  <c r="C78" i="1" s="1"/>
  <c r="G78" i="1" s="1"/>
  <c r="L65" i="4"/>
  <c r="C66" i="1" s="1"/>
  <c r="L53" i="4"/>
  <c r="C54" i="1" s="1"/>
  <c r="L49" i="4"/>
  <c r="C50" i="1" s="1"/>
  <c r="L41" i="4"/>
  <c r="C42" i="1" s="1"/>
  <c r="G42" i="1" s="1"/>
  <c r="L37" i="4"/>
  <c r="C38" i="1" s="1"/>
  <c r="L8" i="4"/>
  <c r="C9" i="1" s="1"/>
  <c r="G53" i="1" l="1"/>
  <c r="G50" i="1"/>
  <c r="G56" i="1"/>
  <c r="G24" i="1"/>
  <c r="G15" i="1"/>
  <c r="G70" i="1"/>
  <c r="G17" i="1"/>
  <c r="G9" i="1"/>
  <c r="G54" i="1"/>
  <c r="G94" i="1"/>
  <c r="G89" i="1"/>
  <c r="G68" i="1"/>
  <c r="G32" i="1"/>
  <c r="G72" i="1"/>
  <c r="G43" i="1"/>
  <c r="G19" i="1"/>
  <c r="G51" i="1"/>
  <c r="G36" i="1"/>
  <c r="G34" i="1"/>
  <c r="G31" i="1"/>
  <c r="G81" i="1"/>
  <c r="G25" i="1"/>
  <c r="G48" i="1"/>
  <c r="G38" i="1"/>
  <c r="G66" i="1"/>
  <c r="G29" i="1"/>
  <c r="G16" i="1"/>
  <c r="G22" i="1"/>
  <c r="G40" i="1"/>
  <c r="G55" i="1"/>
  <c r="G23" i="1"/>
  <c r="G59" i="1"/>
  <c r="G61" i="1"/>
  <c r="G44" i="1"/>
  <c r="G18" i="1"/>
  <c r="G26" i="1"/>
  <c r="G87" i="1"/>
  <c r="G37" i="1"/>
  <c r="G74" i="1"/>
  <c r="G35" i="1"/>
  <c r="G57" i="1"/>
  <c r="M6" i="5"/>
  <c r="M6" i="4"/>
  <c r="D7" i="1"/>
  <c r="L6" i="5"/>
  <c r="C7" i="1"/>
  <c r="F7" i="1"/>
  <c r="E41" i="1"/>
  <c r="G41" i="1" s="1"/>
  <c r="M6" i="2"/>
  <c r="L6" i="2"/>
  <c r="V7" i="3"/>
  <c r="W7" i="3"/>
  <c r="L6" i="4"/>
  <c r="N45" i="1" l="1"/>
  <c r="N26" i="1"/>
  <c r="N9" i="1"/>
  <c r="N11" i="1"/>
  <c r="N14" i="1"/>
  <c r="N12" i="1"/>
  <c r="N10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1" i="1"/>
  <c r="N60" i="1"/>
  <c r="N59" i="1"/>
  <c r="N62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15" i="1"/>
  <c r="N25" i="1"/>
  <c r="N24" i="1"/>
  <c r="N23" i="1"/>
  <c r="N22" i="1"/>
  <c r="N21" i="1"/>
  <c r="N13" i="1"/>
  <c r="N20" i="1"/>
  <c r="N19" i="1"/>
  <c r="N18" i="1"/>
  <c r="N17" i="1"/>
  <c r="N16" i="1"/>
  <c r="E7" i="1"/>
  <c r="G7" i="1"/>
  <c r="N7" i="1" l="1"/>
</calcChain>
</file>

<file path=xl/sharedStrings.xml><?xml version="1.0" encoding="utf-8"?>
<sst xmlns="http://schemas.openxmlformats.org/spreadsheetml/2006/main" count="536" uniqueCount="167">
  <si>
    <t>Приложение № 1</t>
  </si>
  <si>
    <t>№ п\п</t>
  </si>
  <si>
    <t>Наименование субъекта Российской Федерации</t>
  </si>
  <si>
    <t>Итого по РФ: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</si>
  <si>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</si>
  <si>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</si>
  <si>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</si>
  <si>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</si>
  <si>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</si>
  <si>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</si>
  <si>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</si>
  <si>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</si>
  <si>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</si>
  <si>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</si>
  <si>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</si>
  <si>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</si>
  <si>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</si>
  <si>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</si>
  <si>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</si>
  <si>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</si>
  <si>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</si>
  <si>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</si>
  <si>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</si>
  <si>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</si>
  <si>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</si>
  <si>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</si>
  <si>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</si>
  <si>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</si>
  <si>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</si>
  <si>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</si>
  <si>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</si>
  <si>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</si>
  <si>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</si>
  <si>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</si>
  <si>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</si>
  <si>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</si>
  <si>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</si>
  <si>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</si>
  <si>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</si>
  <si>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</si>
  <si>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</si>
  <si>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</si>
  <si>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</si>
  <si>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</si>
  <si>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</si>
  <si>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</si>
  <si>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</si>
  <si>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</si>
  <si>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</si>
  <si>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</si>
  <si>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</si>
  <si>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</si>
  <si>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</si>
  <si>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</si>
  <si>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</si>
  <si>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</si>
  <si>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</si>
  <si>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</si>
  <si>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</si>
  <si>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</si>
  <si>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</si>
  <si>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</si>
  <si>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</si>
  <si>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</si>
  <si>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</si>
  <si>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</si>
  <si>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</si>
  <si>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</si>
  <si>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</si>
  <si>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</si>
  <si>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</si>
  <si>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</si>
  <si>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</si>
  <si>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</si>
  <si>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</si>
  <si>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</si>
  <si>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Приложение № 2</t>
  </si>
  <si>
    <t>№ п/п</t>
  </si>
  <si>
    <t>Размер выплаты единовременного пособия (рублей)</t>
  </si>
  <si>
    <t>Приложение № 3</t>
  </si>
  <si>
    <t>Размер максимальной выплаты ежемесячного пособия (рублей)</t>
  </si>
  <si>
    <t>Размер выплаты ежемесячного пособия (рублей)</t>
  </si>
  <si>
    <t>Приложение № 4</t>
  </si>
  <si>
    <t>Размер выплаты пособия (рублей)</t>
  </si>
  <si>
    <t>Приложение № 5</t>
  </si>
  <si>
    <t>Республика Крым</t>
  </si>
  <si>
    <t>город Севастополь</t>
  </si>
  <si>
    <t>Ненецкий автономный округ</t>
  </si>
  <si>
    <t>Нераспределенный резерв</t>
  </si>
  <si>
    <t>Показатели (основные показатели), используемые для расчета (с указанием наименований и единицы измерения)**</t>
  </si>
  <si>
    <r>
      <rPr>
        <b/>
        <sz val="12"/>
        <rFont val="Times New Roman"/>
        <family val="1"/>
        <charset val="204"/>
      </rPr>
      <t xml:space="preserve">Чi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Прогнозное количество выплат                                                       (шт.)</t>
    </r>
  </si>
  <si>
    <r>
      <rPr>
        <b/>
        <sz val="12"/>
        <rFont val="Times New Roman"/>
        <family val="1"/>
        <charset val="204"/>
      </rPr>
      <t xml:space="preserve">Кi      </t>
    </r>
    <r>
      <rPr>
        <sz val="10"/>
        <rFont val="Times New Roman"/>
        <family val="1"/>
        <charset val="204"/>
      </rPr>
      <t>Районный коэффициент (%)</t>
    </r>
  </si>
  <si>
    <r>
      <rPr>
        <b/>
        <sz val="11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С1   </t>
    </r>
    <r>
      <rPr>
        <b/>
        <sz val="11"/>
        <rFont val="Times New Roman"/>
        <family val="1"/>
        <charset val="204"/>
      </rPr>
      <t xml:space="preserve">                                    </t>
    </r>
    <r>
      <rPr>
        <sz val="11"/>
        <rFont val="Times New Roman"/>
        <family val="1"/>
        <charset val="204"/>
      </rPr>
      <t xml:space="preserve">Необходимый объем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                                    (тыс.рублей)     </t>
    </r>
  </si>
  <si>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С2       </t>
    </r>
    <r>
      <rPr>
        <b/>
        <sz val="11"/>
        <rFont val="Times New Roman"/>
        <family val="1"/>
        <charset val="204"/>
      </rPr>
      <t xml:space="preserve">                                     </t>
    </r>
    <r>
      <rPr>
        <sz val="11"/>
        <rFont val="Times New Roman"/>
        <family val="1"/>
        <charset val="204"/>
      </rPr>
      <t xml:space="preserve">Необходимый объем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«О государственных пособиях гражданам, имеющим детей»                                                                   (тыс.рублей)  </t>
    </r>
  </si>
  <si>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С3      </t>
    </r>
    <r>
      <rPr>
        <b/>
        <sz val="11"/>
        <rFont val="Times New Roman"/>
        <family val="1"/>
        <charset val="204"/>
      </rPr>
      <t xml:space="preserve">                                    </t>
    </r>
    <r>
      <rPr>
        <sz val="11"/>
        <rFont val="Times New Roman"/>
        <family val="1"/>
        <charset val="204"/>
      </rPr>
      <t xml:space="preserve">Необходимый объем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  (тыс.рублей)      </t>
    </r>
  </si>
  <si>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С4      </t>
    </r>
    <r>
      <rPr>
        <b/>
        <sz val="11"/>
        <rFont val="Times New Roman"/>
        <family val="1"/>
        <charset val="204"/>
      </rPr>
      <t xml:space="preserve">                                              </t>
    </r>
    <r>
      <rPr>
        <sz val="11"/>
        <rFont val="Times New Roman"/>
        <family val="1"/>
        <charset val="204"/>
      </rPr>
      <t xml:space="preserve">Необходимый объем средств из федерального бюджета на выплату 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 (тыс.рублей) </t>
    </r>
  </si>
  <si>
    <r>
      <rPr>
        <b/>
        <sz val="12"/>
        <rFont val="Times New Roman"/>
        <family val="1"/>
        <charset val="204"/>
      </rPr>
      <t xml:space="preserve">С    </t>
    </r>
    <r>
      <rPr>
        <sz val="1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    Объем субвенции из федерального бюджета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 (тыс.рублей) (гр.3+гр.4+гр.5+гр.6)     </t>
    </r>
  </si>
  <si>
    <r>
      <rPr>
        <b/>
        <sz val="12"/>
        <rFont val="Times New Roman"/>
        <family val="1"/>
        <charset val="204"/>
      </rPr>
      <t xml:space="preserve">В1i </t>
    </r>
    <r>
      <rPr>
        <sz val="10"/>
        <rFont val="Times New Roman"/>
        <family val="1"/>
        <charset val="204"/>
      </rPr>
      <t>Прогноз-ное число выплат в месяц максималь-ного размера ежемесяч-ного пособия для лиц уволенных (шт.)</t>
    </r>
  </si>
  <si>
    <r>
      <rPr>
        <b/>
        <sz val="12"/>
        <rFont val="Times New Roman"/>
        <family val="1"/>
        <charset val="204"/>
      </rPr>
      <t xml:space="preserve">В2i </t>
    </r>
    <r>
      <rPr>
        <sz val="10"/>
        <rFont val="Times New Roman"/>
        <family val="1"/>
        <charset val="204"/>
      </rPr>
      <t>Прогноз-ное число выплат в месяц ежемесячного пособия по уходу за первым ребенком (шт.)</t>
    </r>
  </si>
  <si>
    <r>
      <rPr>
        <b/>
        <sz val="12"/>
        <rFont val="Times New Roman"/>
        <family val="1"/>
        <charset val="204"/>
      </rPr>
      <t xml:space="preserve">В3i </t>
    </r>
    <r>
      <rPr>
        <sz val="10"/>
        <rFont val="Times New Roman"/>
        <family val="1"/>
        <charset val="204"/>
      </rPr>
      <t>Прогноз-ное число выплат в месяц ежемесяч-ного пособия по уходу за вторым ребенком (шт.)</t>
    </r>
  </si>
  <si>
    <r>
      <rPr>
        <b/>
        <sz val="12"/>
        <rFont val="Times New Roman"/>
        <family val="1"/>
        <charset val="204"/>
      </rPr>
      <t>Кi</t>
    </r>
    <r>
      <rPr>
        <sz val="10"/>
        <rFont val="Times New Roman"/>
        <family val="1"/>
        <charset val="204"/>
      </rPr>
      <t xml:space="preserve"> Район-ный коэффи-циент (%)</t>
    </r>
  </si>
  <si>
    <r>
      <rPr>
        <b/>
        <sz val="12"/>
        <rFont val="Times New Roman"/>
        <family val="1"/>
        <charset val="204"/>
      </rPr>
      <t xml:space="preserve">Кi </t>
    </r>
    <r>
      <rPr>
        <sz val="10"/>
        <rFont val="Times New Roman"/>
        <family val="1"/>
        <charset val="204"/>
      </rPr>
      <t>Район-ный коэффи-циент (%)</t>
    </r>
  </si>
  <si>
    <r>
      <rPr>
        <b/>
        <sz val="12"/>
        <rFont val="Times New Roman"/>
        <family val="1"/>
        <charset val="204"/>
      </rPr>
      <t xml:space="preserve">С4    </t>
    </r>
    <r>
      <rPr>
        <sz val="10"/>
        <rFont val="Times New Roman"/>
        <family val="1"/>
        <charset val="204"/>
      </rPr>
      <t>Необходимый объем средств на выплату ежемесячного пособия по уходу за ребенком  (тыс. рублей) (гр.3xгр.7+гр.9хгр.13+гр.15хгр.19)+(гр.3xгр.8+гр.9хгр.14+гр.15хгр.20)x11мес.+гр.21)</t>
    </r>
  </si>
  <si>
    <r>
      <rPr>
        <b/>
        <sz val="12"/>
        <rFont val="Times New Roman"/>
        <family val="1"/>
        <charset val="204"/>
      </rPr>
      <t>Кi</t>
    </r>
    <r>
      <rPr>
        <sz val="10"/>
        <rFont val="Times New Roman"/>
        <family val="1"/>
        <charset val="204"/>
      </rPr>
      <t xml:space="preserve">                                Районный коэффициент (%)</t>
    </r>
  </si>
  <si>
    <r>
      <rPr>
        <b/>
        <sz val="12"/>
        <rFont val="Times New Roman"/>
        <family val="1"/>
        <charset val="204"/>
      </rPr>
      <t xml:space="preserve">Чi  </t>
    </r>
    <r>
      <rPr>
        <sz val="10"/>
        <rFont val="Times New Roman"/>
        <family val="1"/>
        <charset val="204"/>
      </rPr>
      <t>Прогнозная численность получателей                                                       (чел.)</t>
    </r>
  </si>
  <si>
    <r>
      <rPr>
        <b/>
        <sz val="12"/>
        <rFont val="Times New Roman"/>
        <family val="1"/>
        <charset val="204"/>
      </rPr>
      <t xml:space="preserve">Чi </t>
    </r>
    <r>
      <rPr>
        <sz val="10"/>
        <rFont val="Times New Roman"/>
        <family val="1"/>
        <charset val="204"/>
      </rPr>
      <t xml:space="preserve"> Прогнозная численность получателей                                                       (чел.)</t>
    </r>
  </si>
  <si>
    <t>Республика Адыгея (Адыгея)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</si>
  <si>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</si>
  <si>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</si>
  <si>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</si>
  <si>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Республика Татарстан (Татарстан)</t>
  </si>
  <si>
    <t>Чувашская Республика - Чувашия</t>
  </si>
  <si>
    <t>город Москва</t>
  </si>
  <si>
    <t>город Санкт-Петербург</t>
  </si>
  <si>
    <t>Ханты-Мансийский автономный округ - Югра</t>
  </si>
  <si>
    <t>Ямало-Ненецкий автономный округ</t>
  </si>
  <si>
    <t>город Байконур</t>
  </si>
  <si>
    <r>
      <rPr>
        <b/>
        <sz val="12"/>
        <rFont val="Times New Roman"/>
        <family val="1"/>
        <charset val="204"/>
      </rPr>
      <t xml:space="preserve">Дi      </t>
    </r>
    <r>
      <rPr>
        <b/>
        <sz val="10"/>
        <rFont val="Times New Roman"/>
        <family val="1"/>
        <charset val="204"/>
      </rPr>
      <t xml:space="preserve">                                      </t>
    </r>
    <r>
      <rPr>
        <sz val="10"/>
        <rFont val="Times New Roman"/>
        <family val="1"/>
        <charset val="204"/>
      </rPr>
      <t>Почтовые расходы, осуществление переданного полномочия                             (не более 1,5%)                                       (рублей)</t>
    </r>
  </si>
  <si>
    <r>
      <rPr>
        <b/>
        <sz val="12"/>
        <rFont val="Times New Roman"/>
        <family val="1"/>
        <charset val="204"/>
      </rPr>
      <t xml:space="preserve">Дi  </t>
    </r>
    <r>
      <rPr>
        <sz val="10"/>
        <rFont val="Times New Roman"/>
        <family val="1"/>
        <charset val="204"/>
      </rPr>
      <t xml:space="preserve">    Почтовые расходы, осуществление переданного полномочия                             (не более 1,5%)                                       (рублей)  </t>
    </r>
  </si>
  <si>
    <r>
      <rPr>
        <b/>
        <sz val="12"/>
        <rFont val="Times New Roman"/>
        <family val="1"/>
        <charset val="204"/>
      </rPr>
      <t>Дi</t>
    </r>
    <r>
      <rPr>
        <sz val="10"/>
        <rFont val="Times New Roman"/>
        <family val="1"/>
        <charset val="204"/>
      </rPr>
      <t xml:space="preserve">                   Почтовые расходы, осуществление переданного полномочия                             (не более 1,5%)                                       (рублей)</t>
    </r>
  </si>
  <si>
    <r>
      <rPr>
        <b/>
        <sz val="12"/>
        <rFont val="Times New Roman"/>
        <family val="1"/>
        <charset val="204"/>
      </rPr>
      <t xml:space="preserve">Дi </t>
    </r>
    <r>
      <rPr>
        <sz val="10"/>
        <rFont val="Times New Roman"/>
        <family val="1"/>
        <charset val="204"/>
      </rPr>
      <t xml:space="preserve"> Почтовые расходы, осуществление переданного полномочия                             (не более 1,5%)                                       (рублей)</t>
    </r>
  </si>
  <si>
    <t xml:space="preserve"> 1. Распределение межбюджетного трансферта между субъектами Российской Федерации на 2019 год</t>
  </si>
  <si>
    <t>Расчет потребности в субвенции из федерального бюджета  на осуществление переданных полномочий по назначению и выплате отдельных видов государственных пособий 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 организаций (прекращением деятельности, полномочий физическими лицами), на 2019 год</t>
  </si>
  <si>
    <t>Объем межбюджетного трансферта на 2019 год</t>
  </si>
  <si>
    <t>в том числе:</t>
  </si>
  <si>
    <t>на январь</t>
  </si>
  <si>
    <t>на февраль-декабрь</t>
  </si>
  <si>
    <r>
      <rPr>
        <b/>
        <sz val="12"/>
        <rFont val="Times New Roman"/>
        <family val="1"/>
        <charset val="204"/>
      </rPr>
      <t xml:space="preserve">Пi    </t>
    </r>
    <r>
      <rPr>
        <b/>
        <sz val="10"/>
        <rFont val="Times New Roman"/>
        <family val="1"/>
        <charset val="204"/>
      </rPr>
      <t xml:space="preserve">              </t>
    </r>
    <r>
      <rPr>
        <sz val="10"/>
        <rFont val="Times New Roman"/>
        <family val="1"/>
        <charset val="204"/>
      </rPr>
      <t xml:space="preserve">размер единовременного пособия                           </t>
    </r>
    <r>
      <rPr>
        <b/>
        <sz val="10"/>
        <rFont val="Times New Roman"/>
        <family val="1"/>
        <charset val="204"/>
      </rPr>
      <t xml:space="preserve"> (2018 года) на январь</t>
    </r>
  </si>
  <si>
    <t>Расчет необходимого объема средств из федерального бюджета на выплату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детей», на 2019 год</t>
  </si>
  <si>
    <r>
      <rPr>
        <b/>
        <sz val="12"/>
        <rFont val="Times New Roman"/>
        <family val="1"/>
        <charset val="204"/>
      </rPr>
      <t xml:space="preserve">Пmax </t>
    </r>
    <r>
      <rPr>
        <sz val="10"/>
        <rFont val="Times New Roman"/>
        <family val="1"/>
        <charset val="204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  <charset val="204"/>
      </rPr>
      <t xml:space="preserve"> (2018 года)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</si>
  <si>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  <charset val="204"/>
      </rPr>
      <t>(2018 года)</t>
    </r>
    <r>
      <rPr>
        <sz val="10"/>
        <rFont val="Times New Roman"/>
        <family val="1"/>
        <charset val="204"/>
      </rPr>
      <t xml:space="preserve"> (гр.4xгр.6)</t>
    </r>
  </si>
  <si>
    <r>
      <rPr>
        <b/>
        <sz val="12"/>
        <rFont val="Times New Roman"/>
        <family val="1"/>
        <charset val="204"/>
      </rPr>
      <t xml:space="preserve">П1                  </t>
    </r>
    <r>
      <rPr>
        <sz val="10"/>
        <rFont val="Times New Roman"/>
        <family val="1"/>
        <charset val="204"/>
      </rPr>
      <t xml:space="preserve">Размер выплаты пособия на первого ребенка </t>
    </r>
    <r>
      <rPr>
        <b/>
        <sz val="10"/>
        <rFont val="Times New Roman"/>
        <family val="1"/>
        <charset val="204"/>
      </rPr>
      <t>(2018 года)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</si>
  <si>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  <charset val="204"/>
      </rPr>
      <t xml:space="preserve"> (2018 года) </t>
    </r>
    <r>
      <rPr>
        <sz val="10"/>
        <rFont val="Times New Roman"/>
        <family val="1"/>
        <charset val="204"/>
      </rPr>
      <t>(гр.10xгр.12)</t>
    </r>
  </si>
  <si>
    <r>
      <rPr>
        <b/>
        <sz val="12"/>
        <rFont val="Times New Roman"/>
        <family val="1"/>
        <charset val="204"/>
      </rPr>
      <t>П2</t>
    </r>
    <r>
      <rPr>
        <sz val="10"/>
        <rFont val="Times New Roman"/>
        <family val="1"/>
        <charset val="204"/>
      </rPr>
      <t xml:space="preserve">                Размер выплаты пособия на второго ребенка</t>
    </r>
    <r>
      <rPr>
        <b/>
        <sz val="10"/>
        <rFont val="Times New Roman"/>
        <family val="1"/>
        <charset val="204"/>
      </rPr>
      <t xml:space="preserve"> (2018 года)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</si>
  <si>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  <charset val="204"/>
      </rPr>
      <t xml:space="preserve"> (2018 года)</t>
    </r>
    <r>
      <rPr>
        <sz val="10"/>
        <rFont val="Times New Roman"/>
        <family val="1"/>
        <charset val="204"/>
      </rPr>
      <t xml:space="preserve"> (гр.16xгр.18)</t>
    </r>
  </si>
  <si>
    <r>
      <rPr>
        <b/>
        <sz val="12"/>
        <rFont val="Times New Roman"/>
        <family val="1"/>
        <charset val="204"/>
      </rPr>
      <t xml:space="preserve">Пi </t>
    </r>
    <r>
      <rPr>
        <sz val="10"/>
        <rFont val="Times New Roman"/>
        <family val="1"/>
        <charset val="204"/>
      </rPr>
      <t xml:space="preserve">                 размер пособия (за весь период выплаты </t>
    </r>
    <r>
      <rPr>
        <b/>
        <sz val="10"/>
        <rFont val="Times New Roman"/>
        <family val="1"/>
        <charset val="204"/>
      </rPr>
      <t>(2018 года) на январь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</si>
  <si>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  <charset val="204"/>
      </rPr>
      <t>(2018 года)</t>
    </r>
    <r>
      <rPr>
        <sz val="10"/>
        <rFont val="Times New Roman"/>
        <family val="1"/>
        <charset val="204"/>
      </rPr>
      <t xml:space="preserve"> (гр.6xгр.8)</t>
    </r>
  </si>
  <si>
    <t>Расчет необходимого объема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детей»,  на 2019 год</t>
  </si>
  <si>
    <r>
      <t>Размер выплаты пособия с учетом районного коэффициента</t>
    </r>
    <r>
      <rPr>
        <b/>
        <sz val="10"/>
        <rFont val="Times New Roman"/>
        <family val="1"/>
        <charset val="204"/>
      </rPr>
      <t xml:space="preserve"> (2018 года)</t>
    </r>
    <r>
      <rPr>
        <sz val="10"/>
        <rFont val="Times New Roman"/>
        <family val="1"/>
        <charset val="204"/>
      </rPr>
      <t xml:space="preserve"> (гр.6xгр.8)</t>
    </r>
  </si>
  <si>
    <r>
      <rPr>
        <b/>
        <sz val="12"/>
        <rFont val="Times New Roman"/>
        <family val="1"/>
        <charset val="204"/>
      </rPr>
      <t xml:space="preserve">Пi  </t>
    </r>
    <r>
      <rPr>
        <sz val="10"/>
        <rFont val="Times New Roman"/>
        <family val="1"/>
        <charset val="204"/>
      </rPr>
      <t xml:space="preserve">                     размер единовременного пособия                           </t>
    </r>
    <r>
      <rPr>
        <b/>
        <sz val="10"/>
        <rFont val="Times New Roman"/>
        <family val="1"/>
        <charset val="204"/>
      </rPr>
      <t xml:space="preserve"> (2018 года)</t>
    </r>
  </si>
  <si>
    <t>Расчет необходимого объема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  «О государственных пособиях гражданам, имеющим детей», на 2019 год</t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</si>
  <si>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  <charset val="204"/>
      </rPr>
      <t xml:space="preserve">(2018 года) </t>
    </r>
    <r>
      <rPr>
        <sz val="10"/>
        <rFont val="Times New Roman"/>
        <family val="1"/>
        <charset val="204"/>
      </rPr>
      <t>(гр.6xгр.8)</t>
    </r>
  </si>
  <si>
    <t>Кассовый расход 2017 года</t>
  </si>
  <si>
    <t>Контроль 1,5%</t>
  </si>
  <si>
    <r>
      <rPr>
        <b/>
        <sz val="12"/>
        <rFont val="Times New Roman"/>
        <family val="1"/>
        <charset val="204"/>
      </rPr>
      <t xml:space="preserve">С3    </t>
    </r>
    <r>
      <rPr>
        <sz val="10"/>
        <rFont val="Times New Roman"/>
        <family val="1"/>
        <charset val="204"/>
      </rPr>
      <t xml:space="preserve">                                         Необходимый объем средств на выплату единовременного пособия (тыс. рублей)                                                 (гр.4xгр.9+гр.5хгр.10+гр.11)                                                             </t>
    </r>
  </si>
  <si>
    <r>
      <rPr>
        <b/>
        <sz val="12"/>
        <rFont val="Times New Roman"/>
        <family val="1"/>
        <charset val="204"/>
      </rPr>
      <t xml:space="preserve">С1  </t>
    </r>
    <r>
      <rPr>
        <sz val="10"/>
        <rFont val="Times New Roman"/>
        <family val="1"/>
        <charset val="204"/>
      </rPr>
      <t xml:space="preserve">                                   Необходимый объем средств на выплату пособия (тыс. рублей)                                                 (гр.4xгр.9+гр.5хгр.10+гр.11)</t>
    </r>
  </si>
  <si>
    <r>
      <rPr>
        <b/>
        <sz val="12"/>
        <rFont val="Times New Roman"/>
        <family val="1"/>
        <charset val="204"/>
      </rPr>
      <t xml:space="preserve">С2 </t>
    </r>
    <r>
      <rPr>
        <sz val="10"/>
        <rFont val="Times New Roman"/>
        <family val="1"/>
        <charset val="204"/>
      </rPr>
      <t xml:space="preserve">                                          Необходимый объем средств на выплату единовременного пособия (тыс.рублей)                                                 (гр.4xгр.9+гр.5хгр.10+гр.11)</t>
    </r>
  </si>
  <si>
    <t>Всего</t>
  </si>
  <si>
    <t xml:space="preserve">Расчет необходимого объема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детей», на 2019 год </t>
  </si>
  <si>
    <r>
      <rPr>
        <b/>
        <sz val="12"/>
        <rFont val="Times New Roman"/>
        <family val="1"/>
        <charset val="204"/>
      </rPr>
      <t xml:space="preserve">Пi               </t>
    </r>
    <r>
      <rPr>
        <sz val="10"/>
        <rFont val="Times New Roman"/>
        <family val="1"/>
        <charset val="204"/>
      </rPr>
      <t xml:space="preserve">  размер пособия (за весь период выплаты</t>
    </r>
    <r>
      <rPr>
        <b/>
        <sz val="10"/>
        <rFont val="Times New Roman"/>
        <family val="1"/>
        <charset val="204"/>
      </rPr>
      <t xml:space="preserve"> (индексация на 3,4%) на февраль-декабрь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</si>
  <si>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  <charset val="204"/>
      </rPr>
      <t>(индексация на 3,4%)</t>
    </r>
    <r>
      <rPr>
        <sz val="10"/>
        <rFont val="Times New Roman"/>
        <family val="1"/>
        <charset val="204"/>
      </rPr>
      <t xml:space="preserve"> (гр.7xгр.8)</t>
    </r>
  </si>
  <si>
    <r>
      <rPr>
        <b/>
        <sz val="12"/>
        <rFont val="Times New Roman"/>
        <family val="1"/>
        <charset val="204"/>
      </rPr>
      <t xml:space="preserve">Пi </t>
    </r>
    <r>
      <rPr>
        <sz val="10"/>
        <rFont val="Times New Roman"/>
        <family val="1"/>
        <charset val="204"/>
      </rPr>
      <t xml:space="preserve">                        размер единовременного пособия                            </t>
    </r>
    <r>
      <rPr>
        <b/>
        <sz val="10"/>
        <rFont val="Times New Roman"/>
        <family val="1"/>
        <charset val="204"/>
      </rPr>
      <t>(индексация на 3,4%)</t>
    </r>
  </si>
  <si>
    <t>Кассовый расход 2018 года</t>
  </si>
  <si>
    <t>Прогноз на 2019 год</t>
  </si>
  <si>
    <t>Расход за 1 полуг 2019 год</t>
  </si>
  <si>
    <t>Экономия</t>
  </si>
  <si>
    <t>459-ФЗ</t>
  </si>
  <si>
    <t>рублей</t>
  </si>
  <si>
    <t>тыс. рублей</t>
  </si>
  <si>
    <r>
      <rPr>
        <b/>
        <sz val="12"/>
        <rFont val="Times New Roman"/>
        <family val="1"/>
        <charset val="204"/>
      </rPr>
      <t xml:space="preserve">Пi   </t>
    </r>
    <r>
      <rPr>
        <b/>
        <sz val="10"/>
        <rFont val="Times New Roman"/>
        <family val="1"/>
        <charset val="204"/>
      </rPr>
      <t xml:space="preserve">         </t>
    </r>
    <r>
      <rPr>
        <sz val="10"/>
        <rFont val="Times New Roman"/>
        <family val="1"/>
        <charset val="204"/>
      </rPr>
      <t xml:space="preserve">размер единовременного пособия                           </t>
    </r>
    <r>
      <rPr>
        <b/>
        <sz val="10"/>
        <rFont val="Times New Roman"/>
        <family val="1"/>
        <charset val="204"/>
      </rPr>
      <t xml:space="preserve"> (индексация на 4,3%) на февраль-декабрь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</si>
  <si>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  <charset val="204"/>
      </rPr>
      <t>(индексация на  4,3%)</t>
    </r>
    <r>
      <rPr>
        <sz val="10"/>
        <rFont val="Times New Roman"/>
        <family val="1"/>
        <charset val="204"/>
      </rPr>
      <t xml:space="preserve"> (гр.7xгр.8)</t>
    </r>
  </si>
  <si>
    <r>
      <rPr>
        <b/>
        <sz val="12"/>
        <rFont val="Times New Roman"/>
        <family val="1"/>
        <charset val="204"/>
      </rPr>
      <t xml:space="preserve">Пmax </t>
    </r>
    <r>
      <rPr>
        <sz val="10"/>
        <rFont val="Times New Roman"/>
        <family val="1"/>
        <charset val="204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  <charset val="204"/>
      </rPr>
      <t xml:space="preserve"> (индексация на 4,3%)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</si>
  <si>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  <charset val="204"/>
      </rPr>
      <t xml:space="preserve"> (индексация на 4,3%)</t>
    </r>
    <r>
      <rPr>
        <sz val="10"/>
        <rFont val="Times New Roman"/>
        <family val="1"/>
        <charset val="204"/>
      </rPr>
      <t xml:space="preserve"> (гр.5xгр.6)</t>
    </r>
  </si>
  <si>
    <r>
      <rPr>
        <b/>
        <sz val="12"/>
        <rFont val="Times New Roman"/>
        <family val="1"/>
        <charset val="204"/>
      </rPr>
      <t xml:space="preserve">П1               </t>
    </r>
    <r>
      <rPr>
        <sz val="10"/>
        <rFont val="Times New Roman"/>
        <family val="1"/>
        <charset val="204"/>
      </rPr>
      <t xml:space="preserve"> Размер выплаты пособия на первого ребенка </t>
    </r>
    <r>
      <rPr>
        <b/>
        <sz val="10"/>
        <rFont val="Times New Roman"/>
        <family val="1"/>
        <charset val="204"/>
      </rPr>
      <t>(индексация на 4,3%)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</si>
  <si>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  <charset val="204"/>
      </rPr>
      <t>(индексация на 4,3%)</t>
    </r>
    <r>
      <rPr>
        <sz val="10"/>
        <rFont val="Times New Roman"/>
        <family val="1"/>
        <charset val="204"/>
      </rPr>
      <t xml:space="preserve"> (гр.11xгр.12)</t>
    </r>
  </si>
  <si>
    <r>
      <rPr>
        <b/>
        <sz val="12"/>
        <rFont val="Times New Roman"/>
        <family val="1"/>
        <charset val="204"/>
      </rPr>
      <t>П2</t>
    </r>
    <r>
      <rPr>
        <sz val="10"/>
        <rFont val="Times New Roman"/>
        <family val="1"/>
        <charset val="204"/>
      </rPr>
      <t xml:space="preserve">                   Размер выплаты пособия на второго ребенка</t>
    </r>
    <r>
      <rPr>
        <b/>
        <sz val="10"/>
        <rFont val="Times New Roman"/>
        <family val="1"/>
        <charset val="204"/>
      </rPr>
      <t xml:space="preserve"> (индексация на 4,3%)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</si>
  <si>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  <charset val="204"/>
      </rPr>
      <t xml:space="preserve">(индексация на 4,3%) </t>
    </r>
    <r>
      <rPr>
        <sz val="10"/>
        <rFont val="Times New Roman"/>
        <family val="1"/>
        <charset val="204"/>
      </rPr>
      <t>(гр.17xгр.18)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</si>
</sst>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b/>
      <sz val="8"/>
      <name val="Times New Roman"/>
      <family val="1"/>
      <charset val="204"/>
    </font>
    <font>
      <i/>
      <sz val="8"/>
      <color rgb="FFFF000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60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9" applyNumberFormat="0" applyAlignment="0" applyProtection="0"/>
    <xf numFmtId="0" fontId="11" fillId="27" borderId="10" applyNumberFormat="0" applyAlignment="0" applyProtection="0"/>
    <xf numFmtId="0" fontId="12" fillId="27" borderId="9" applyNumberFormat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28" borderId="15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0" borderId="0"/>
    <xf numFmtId="0" fontId="1" fillId="0" borderId="0"/>
    <xf numFmtId="0" fontId="21" fillId="0" borderId="0"/>
    <xf numFmtId="0" fontId="8" fillId="0" borderId="0"/>
    <xf numFmtId="0" fontId="22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1" borderId="16" applyNumberFormat="0" applyFont="0" applyAlignment="0" applyProtection="0"/>
    <xf numFmtId="0" fontId="8" fillId="31" borderId="16" applyNumberFormat="0" applyFont="0" applyAlignment="0" applyProtection="0"/>
    <xf numFmtId="0" fontId="8" fillId="31" borderId="16" applyNumberFormat="0" applyFont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6" fillId="32" borderId="0" applyNumberFormat="0" applyBorder="0" applyAlignment="0" applyProtection="0"/>
  </cellStyleXfs>
  <cellXfs count="107"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" fontId="2" fillId="33" borderId="2" xfId="0" applyNumberFormat="1" applyFont="1" applyFill="1" applyBorder="1" applyAlignment="1">
      <alignment horizontal="center" vertical="center"/>
    </xf>
    <xf numFmtId="1" fontId="2" fillId="3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3" fontId="5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5" fillId="33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4" fontId="27" fillId="33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right" vertical="center"/>
    </xf>
    <xf numFmtId="164" fontId="27" fillId="3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/>
    <xf numFmtId="3" fontId="2" fillId="33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4" fontId="5" fillId="33" borderId="2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164" fontId="5" fillId="33" borderId="2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 wrapText="1"/>
    </xf>
    <xf numFmtId="0" fontId="1" fillId="34" borderId="0" xfId="0" applyFont="1" applyFill="1"/>
    <xf numFmtId="3" fontId="1" fillId="34" borderId="0" xfId="0" applyNumberFormat="1" applyFont="1" applyFill="1"/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2" fontId="2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/>
    <xf numFmtId="164" fontId="5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34" borderId="3" xfId="0" applyNumberFormat="1" applyFont="1" applyFill="1" applyBorder="1" applyAlignment="1">
      <alignment horizontal="center" vertical="center"/>
    </xf>
    <xf numFmtId="1" fontId="2" fillId="33" borderId="3" xfId="0" applyNumberFormat="1" applyFont="1" applyFill="1" applyBorder="1" applyAlignment="1">
      <alignment horizontal="center" vertical="center"/>
    </xf>
    <xf numFmtId="3" fontId="2" fillId="33" borderId="3" xfId="0" applyNumberFormat="1" applyFont="1" applyFill="1" applyBorder="1" applyAlignment="1">
      <alignment horizontal="center" vertical="center"/>
    </xf>
    <xf numFmtId="3" fontId="5" fillId="33" borderId="3" xfId="0" applyNumberFormat="1" applyFont="1" applyFill="1" applyBorder="1" applyAlignment="1">
      <alignment horizontal="right" vertical="center"/>
    </xf>
    <xf numFmtId="4" fontId="5" fillId="33" borderId="3" xfId="0" applyNumberFormat="1" applyFont="1" applyFill="1" applyBorder="1" applyAlignment="1">
      <alignment horizontal="right" vertical="center"/>
    </xf>
    <xf numFmtId="164" fontId="5" fillId="33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3" fontId="2" fillId="34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3" fontId="2" fillId="34" borderId="3" xfId="0" applyNumberFormat="1" applyFont="1" applyFill="1" applyBorder="1" applyAlignment="1">
      <alignment horizontal="right" vertical="center" wrapText="1"/>
    </xf>
    <xf numFmtId="4" fontId="2" fillId="34" borderId="3" xfId="0" applyNumberFormat="1" applyFont="1" applyFill="1" applyBorder="1" applyAlignment="1">
      <alignment horizontal="right" vertical="center" wrapText="1"/>
    </xf>
    <xf numFmtId="164" fontId="2" fillId="34" borderId="3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5" fontId="2" fillId="34" borderId="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2" fillId="34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2" xfId="0" applyFont="1" applyBorder="1" applyAlignment="1">
      <alignment vertical="center" wrapText="1"/>
    </xf>
    <xf numFmtId="0" fontId="1" fillId="35" borderId="0" xfId="0" applyFont="1" applyFill="1"/>
    <xf numFmtId="0" fontId="1" fillId="35" borderId="3" xfId="0" applyFont="1" applyFill="1" applyBorder="1"/>
    <xf numFmtId="164" fontId="5" fillId="35" borderId="3" xfId="0" applyNumberFormat="1" applyFont="1" applyFill="1" applyBorder="1" applyAlignment="1">
      <alignment horizontal="right" vertical="center"/>
    </xf>
    <xf numFmtId="4" fontId="27" fillId="35" borderId="3" xfId="0" applyNumberFormat="1" applyFont="1" applyFill="1" applyBorder="1" applyAlignment="1">
      <alignment horizontal="right" vertical="center" wrapText="1"/>
    </xf>
    <xf numFmtId="4" fontId="28" fillId="0" borderId="0" xfId="0" applyNumberFormat="1" applyFont="1"/>
    <xf numFmtId="4" fontId="29" fillId="0" borderId="0" xfId="0" applyNumberFormat="1" applyFont="1"/>
    <xf numFmtId="4" fontId="28" fillId="34" borderId="0" xfId="0" applyNumberFormat="1" applyFont="1" applyFill="1"/>
    <xf numFmtId="164" fontId="29" fillId="0" borderId="3" xfId="0" applyNumberFormat="1" applyFont="1" applyBorder="1" applyAlignment="1">
      <alignment horizontal="center" vertical="center" wrapText="1"/>
    </xf>
    <xf numFmtId="164" fontId="30" fillId="0" borderId="3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/>
    </xf>
    <xf numFmtId="3" fontId="5" fillId="34" borderId="3" xfId="0" applyNumberFormat="1" applyFont="1" applyFill="1" applyBorder="1" applyAlignment="1">
      <alignment horizontal="right" vertical="center"/>
    </xf>
    <xf numFmtId="3" fontId="2" fillId="34" borderId="1" xfId="0" applyNumberFormat="1" applyFont="1" applyFill="1" applyBorder="1" applyAlignment="1">
      <alignment horizontal="right" vertical="center" wrapText="1"/>
    </xf>
    <xf numFmtId="3" fontId="2" fillId="34" borderId="0" xfId="0" applyNumberFormat="1" applyFont="1" applyFill="1"/>
    <xf numFmtId="0" fontId="2" fillId="0" borderId="3" xfId="0" applyFont="1" applyBorder="1" applyAlignment="1">
      <alignment horizontal="center" vertical="center" wrapText="1"/>
    </xf>
    <xf numFmtId="164" fontId="30" fillId="0" borderId="3" xfId="0" applyNumberFormat="1" applyFont="1" applyBorder="1" applyAlignment="1">
      <alignment horizontal="center" vertical="center"/>
    </xf>
    <xf numFmtId="164" fontId="2" fillId="36" borderId="3" xfId="0" applyNumberFormat="1" applyFont="1" applyFill="1" applyBorder="1" applyAlignment="1">
      <alignment horizontal="center" vertical="center"/>
    </xf>
    <xf numFmtId="164" fontId="32" fillId="0" borderId="3" xfId="0" applyNumberFormat="1" applyFont="1" applyBorder="1" applyAlignment="1">
      <alignment horizontal="center" vertical="center"/>
    </xf>
    <xf numFmtId="0" fontId="33" fillId="0" borderId="3" xfId="0" applyFont="1" applyBorder="1" applyAlignment="1">
      <alignment horizontal="center"/>
    </xf>
    <xf numFmtId="164" fontId="34" fillId="34" borderId="3" xfId="0" applyNumberFormat="1" applyFont="1" applyFill="1" applyBorder="1"/>
    <xf numFmtId="164" fontId="35" fillId="0" borderId="3" xfId="0" applyNumberFormat="1" applyFont="1" applyFill="1" applyBorder="1" applyAlignment="1">
      <alignment horizontal="center" vertical="center"/>
    </xf>
    <xf numFmtId="0" fontId="34" fillId="0" borderId="0" xfId="0" applyFont="1"/>
    <xf numFmtId="0" fontId="5" fillId="36" borderId="3" xfId="0" applyFont="1" applyFill="1" applyBorder="1" applyAlignment="1">
      <alignment horizontal="center" vertical="center" wrapText="1"/>
    </xf>
    <xf numFmtId="0" fontId="2" fillId="36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8" fillId="35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60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— акцент2" xfId="26" builtinId="36" customBuiltin="1"/>
    <cellStyle name="60% — акцент3" xfId="27" builtinId="40" customBuiltin="1"/>
    <cellStyle name="60% — акцент4" xfId="28" builtinId="44" customBuiltin="1"/>
    <cellStyle name="60% — акцент5" xfId="29" builtinId="48" customBuiltin="1"/>
    <cellStyle name="60% — акцент6" xfId="30" builtinId="52" customBuiltin="1"/>
    <cellStyle name="Акцент1" xfId="31" builtinId="29" customBuiltin="1"/>
    <cellStyle name="Акцент2" xfId="32" builtinId="33" customBuiltin="1"/>
    <cellStyle name="Акцент3" xfId="33" builtinId="37" customBuiltin="1"/>
    <cellStyle name="Акцент4" xfId="34" builtinId="41" customBuiltin="1"/>
    <cellStyle name="Акцент5" xfId="35" builtinId="45" customBuiltin="1"/>
    <cellStyle name="Акцент6" xfId="36" builtinId="49" customBuiltin="1"/>
    <cellStyle name="Ввод " xfId="37" builtinId="20" customBuiltin="1"/>
    <cellStyle name="Вывод" xfId="38" builtinId="21" customBuiltin="1"/>
    <cellStyle name="Вычисление" xfId="39" builtinId="22" customBuiltin="1"/>
    <cellStyle name="Заголовок 1" xfId="40" builtinId="16" customBuiltin="1"/>
    <cellStyle name="Заголовок 2" xfId="41" builtinId="17" customBuiltin="1"/>
    <cellStyle name="Заголовок 3" xfId="42" builtinId="18" customBuiltin="1"/>
    <cellStyle name="Заголовок 4" xfId="43" builtinId="19" customBuiltin="1"/>
    <cellStyle name="Итог" xfId="44" builtinId="25" customBuiltin="1"/>
    <cellStyle name="Контрольная ячейка" xfId="45" builtinId="23" customBuiltin="1"/>
    <cellStyle name="Название" xfId="46" builtinId="15" customBuiltin="1"/>
    <cellStyle name="Нейтральный" xfId="47" builtinId="28" customBuiltin="1"/>
    <cellStyle name="Обычный" xfId="0" builtinId="0"/>
    <cellStyle name="Обычный 2" xfId="48"/>
    <cellStyle name="Обычный 2 2" xfId="49"/>
    <cellStyle name="Обычный 3" xfId="50"/>
    <cellStyle name="Обычный 4" xfId="51"/>
    <cellStyle name="Плохой" xfId="52" builtinId="27" customBuiltin="1"/>
    <cellStyle name="Пояснение" xfId="53" builtinId="53" customBuiltin="1"/>
    <cellStyle name="Примечание" xfId="54" builtinId="10" customBuiltin="1"/>
    <cellStyle name="Примечание 2" xfId="55"/>
    <cellStyle name="Примечание 3" xfId="56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tabSelected="1" topLeftCell="B1" zoomScaleNormal="100" workbookViewId="0">
      <pane ySplit="7" topLeftCell="A8" activePane="bottomLeft" state="frozen"/>
      <selection activeCell="B1" sqref="B1"/>
      <selection pane="bottomLeft" activeCell="Q12" sqref="Q12"/>
    </sheetView>
  </sheetViews>
  <sheetFormatPr defaultRowHeight="12.75" x14ac:dyDescent="0.2"/>
  <cols>
    <col min="1" max="1" width="3.85546875" customWidth="1"/>
    <col min="2" max="2" width="30.140625" customWidth="1"/>
    <col min="3" max="3" width="28.42578125" customWidth="1"/>
    <col min="4" max="4" width="31.85546875" customWidth="1"/>
    <col min="5" max="5" width="30.7109375" customWidth="1"/>
    <col min="6" max="6" width="38" customWidth="1"/>
    <col min="7" max="7" width="28" customWidth="1"/>
    <col min="8" max="8" width="2.42578125" customWidth="1"/>
    <col min="9" max="9" width="12.7109375" customWidth="1"/>
    <col min="10" max="10" width="10.5703125" customWidth="1"/>
    <col min="11" max="11" width="12.85546875" customWidth="1"/>
    <col min="12" max="13" width="12.140625" customWidth="1"/>
    <col min="14" max="14" width="12.28515625" customWidth="1"/>
  </cols>
  <sheetData>
    <row r="1" spans="1:14" ht="15.75" x14ac:dyDescent="0.25">
      <c r="B1" s="92" t="s">
        <v>121</v>
      </c>
      <c r="C1" s="92"/>
      <c r="D1" s="92"/>
      <c r="E1" s="92"/>
      <c r="F1" s="92"/>
      <c r="G1" s="92"/>
    </row>
    <row r="2" spans="1:14" ht="21.75" customHeight="1" x14ac:dyDescent="0.2">
      <c r="A2" s="1"/>
      <c r="B2" s="1"/>
      <c r="C2" s="1"/>
      <c r="D2" s="1"/>
      <c r="E2" s="1"/>
      <c r="F2" s="1"/>
      <c r="G2" s="2" t="s">
        <v>0</v>
      </c>
    </row>
    <row r="3" spans="1:14" ht="65.25" customHeight="1" x14ac:dyDescent="0.2">
      <c r="A3" s="91" t="s">
        <v>122</v>
      </c>
      <c r="B3" s="91"/>
      <c r="C3" s="91"/>
      <c r="D3" s="91"/>
      <c r="E3" s="91"/>
      <c r="F3" s="91"/>
      <c r="G3" s="91"/>
      <c r="I3" s="91"/>
      <c r="J3" s="91"/>
    </row>
    <row r="4" spans="1:14" ht="42.75" customHeight="1" x14ac:dyDescent="0.2">
      <c r="A4" s="94" t="s">
        <v>1</v>
      </c>
      <c r="B4" s="94" t="s">
        <v>2</v>
      </c>
      <c r="C4" s="93" t="s">
        <v>89</v>
      </c>
      <c r="D4" s="93"/>
      <c r="E4" s="93"/>
      <c r="F4" s="93"/>
      <c r="G4" s="54" t="s">
        <v>123</v>
      </c>
      <c r="H4" s="66"/>
      <c r="I4" s="89" t="s">
        <v>142</v>
      </c>
      <c r="J4" s="89" t="s">
        <v>152</v>
      </c>
      <c r="K4" s="87" t="s">
        <v>154</v>
      </c>
      <c r="L4" s="87" t="s">
        <v>153</v>
      </c>
      <c r="M4" s="87" t="s">
        <v>156</v>
      </c>
      <c r="N4" s="87" t="s">
        <v>155</v>
      </c>
    </row>
    <row r="5" spans="1:14" ht="259.5" customHeight="1" x14ac:dyDescent="0.2">
      <c r="A5" s="94"/>
      <c r="B5" s="94"/>
      <c r="C5" s="37" t="s">
        <v>92</v>
      </c>
      <c r="D5" s="37" t="s">
        <v>93</v>
      </c>
      <c r="E5" s="37" t="s">
        <v>94</v>
      </c>
      <c r="F5" s="37" t="s">
        <v>95</v>
      </c>
      <c r="G5" s="37" t="s">
        <v>96</v>
      </c>
      <c r="H5" s="66"/>
      <c r="I5" s="90"/>
      <c r="J5" s="90"/>
      <c r="K5" s="88"/>
      <c r="L5" s="88"/>
      <c r="M5" s="88"/>
      <c r="N5" s="88"/>
    </row>
    <row r="6" spans="1:14" ht="15.75" customHeight="1" x14ac:dyDescent="0.2">
      <c r="A6" s="30">
        <v>1</v>
      </c>
      <c r="B6" s="37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66"/>
      <c r="I6" s="75" t="s">
        <v>147</v>
      </c>
      <c r="J6" s="75"/>
      <c r="K6" s="1" t="s">
        <v>157</v>
      </c>
      <c r="L6" s="1" t="s">
        <v>158</v>
      </c>
    </row>
    <row r="7" spans="1:14" ht="14.25" customHeight="1" x14ac:dyDescent="0.2">
      <c r="A7" s="30"/>
      <c r="B7" s="38" t="s">
        <v>3</v>
      </c>
      <c r="C7" s="36">
        <f>SUM(C9:C95)</f>
        <v>180.49999999999994</v>
      </c>
      <c r="D7" s="36">
        <f>SUM(D9:D95)</f>
        <v>40.499999999999986</v>
      </c>
      <c r="E7" s="36">
        <f>SUM(E9:E95)</f>
        <v>6299523.4999999991</v>
      </c>
      <c r="F7" s="36">
        <f>SUM(F9:F95)</f>
        <v>65571194.799999982</v>
      </c>
      <c r="G7" s="36">
        <f>SUM(G9:G95)</f>
        <v>71870939.299999982</v>
      </c>
      <c r="H7" s="66"/>
      <c r="I7" s="82">
        <f>SUM(I9:I94)</f>
        <v>75078852905.62999</v>
      </c>
      <c r="J7" s="82">
        <f>SUM(J9:J94)</f>
        <v>72318821.884820029</v>
      </c>
      <c r="K7" s="82">
        <f t="shared" ref="K7:L7" si="0">SUM(K9:K94)</f>
        <v>35917991537.009995</v>
      </c>
      <c r="L7" s="36">
        <f t="shared" si="0"/>
        <v>71835983.074020013</v>
      </c>
      <c r="M7" s="80">
        <f>SUM(M9:M95)</f>
        <v>85110066.599999979</v>
      </c>
      <c r="N7" s="80">
        <f>SUM(N9:N95)</f>
        <v>13239127.300000004</v>
      </c>
    </row>
    <row r="8" spans="1:14" ht="11.25" customHeight="1" x14ac:dyDescent="0.2">
      <c r="A8" s="30"/>
      <c r="B8" s="38"/>
      <c r="C8" s="39"/>
      <c r="D8" s="39"/>
      <c r="E8" s="39"/>
      <c r="F8" s="73"/>
      <c r="G8" s="74"/>
      <c r="H8" s="66"/>
      <c r="I8" s="83"/>
      <c r="J8" s="83"/>
      <c r="K8" s="86"/>
    </row>
    <row r="9" spans="1:14" s="28" customFormat="1" ht="14.25" customHeight="1" x14ac:dyDescent="0.2">
      <c r="A9" s="30">
        <v>1</v>
      </c>
      <c r="B9" s="58" t="s">
        <v>106</v>
      </c>
      <c r="C9" s="40">
        <f>'Приложение 4'!L8</f>
        <v>0</v>
      </c>
      <c r="D9" s="40">
        <f>'Приложение 5'!L8</f>
        <v>0</v>
      </c>
      <c r="E9" s="40">
        <f>'Приложение 2'!L8</f>
        <v>23651.4</v>
      </c>
      <c r="F9" s="40">
        <f>'Приложение 3'!V9</f>
        <v>216880.4</v>
      </c>
      <c r="G9" s="40">
        <f>C9+D9+E9+F9</f>
        <v>240531.8</v>
      </c>
      <c r="H9" s="66"/>
      <c r="I9" s="84">
        <v>259687542.28000003</v>
      </c>
      <c r="J9" s="85">
        <v>247560.90502000001</v>
      </c>
      <c r="K9" s="85">
        <v>120177229.11</v>
      </c>
      <c r="L9" s="81">
        <f t="shared" ref="L9:L40" si="1">K9*2/1000</f>
        <v>240354.45822</v>
      </c>
      <c r="M9" s="56">
        <v>299490</v>
      </c>
      <c r="N9" s="56">
        <f t="shared" ref="N9:N40" si="2">M9-G9</f>
        <v>58958.200000000012</v>
      </c>
    </row>
    <row r="10" spans="1:14" s="28" customFormat="1" ht="14.25" customHeight="1" x14ac:dyDescent="0.2">
      <c r="A10" s="30">
        <v>2</v>
      </c>
      <c r="B10" s="58" t="s">
        <v>55</v>
      </c>
      <c r="C10" s="40">
        <f>'Приложение 4'!L9</f>
        <v>0</v>
      </c>
      <c r="D10" s="40">
        <f>'Приложение 5'!L9</f>
        <v>0</v>
      </c>
      <c r="E10" s="40">
        <f>'Приложение 2'!L9</f>
        <v>28326.5</v>
      </c>
      <c r="F10" s="40">
        <f>'Приложение 3'!V10</f>
        <v>220535.6</v>
      </c>
      <c r="G10" s="40">
        <f t="shared" ref="G10:G69" si="3">C10+D10+E10+F10</f>
        <v>248862.1</v>
      </c>
      <c r="H10" s="66"/>
      <c r="I10" s="84">
        <v>284312639.46000004</v>
      </c>
      <c r="J10" s="85">
        <v>261072.06149000002</v>
      </c>
      <c r="K10" s="85">
        <v>124411127.56999999</v>
      </c>
      <c r="L10" s="81">
        <f t="shared" si="1"/>
        <v>248822.25513999999</v>
      </c>
      <c r="M10" s="56">
        <v>300015.5</v>
      </c>
      <c r="N10" s="56">
        <f t="shared" si="2"/>
        <v>51153.399999999994</v>
      </c>
    </row>
    <row r="11" spans="1:14" s="28" customFormat="1" ht="14.25" customHeight="1" x14ac:dyDescent="0.2">
      <c r="A11" s="30">
        <v>3</v>
      </c>
      <c r="B11" s="58" t="s">
        <v>39</v>
      </c>
      <c r="C11" s="40">
        <f>'Приложение 4'!L10</f>
        <v>0</v>
      </c>
      <c r="D11" s="40">
        <f>'Приложение 5'!L10</f>
        <v>0</v>
      </c>
      <c r="E11" s="40">
        <f>'Приложение 2'!L10</f>
        <v>176621.5</v>
      </c>
      <c r="F11" s="40">
        <f>'Приложение 3'!V11</f>
        <v>2039977.9</v>
      </c>
      <c r="G11" s="40">
        <f t="shared" si="3"/>
        <v>2216599.4</v>
      </c>
      <c r="H11" s="66"/>
      <c r="I11" s="84">
        <v>2358564892.4700003</v>
      </c>
      <c r="J11" s="85">
        <v>2225746.2147300001</v>
      </c>
      <c r="K11" s="85">
        <v>1108087313.9400001</v>
      </c>
      <c r="L11" s="81">
        <f t="shared" si="1"/>
        <v>2216174.62788</v>
      </c>
      <c r="M11" s="56">
        <v>2315332.1</v>
      </c>
      <c r="N11" s="56">
        <f t="shared" si="2"/>
        <v>98732.700000000186</v>
      </c>
    </row>
    <row r="12" spans="1:14" s="28" customFormat="1" ht="14.25" customHeight="1" x14ac:dyDescent="0.2">
      <c r="A12" s="30">
        <v>4</v>
      </c>
      <c r="B12" s="58" t="s">
        <v>56</v>
      </c>
      <c r="C12" s="40">
        <f>'Приложение 4'!L11</f>
        <v>0</v>
      </c>
      <c r="D12" s="40">
        <f>'Приложение 5'!L11</f>
        <v>0</v>
      </c>
      <c r="E12" s="40">
        <f>'Приложение 2'!L11</f>
        <v>86779.7</v>
      </c>
      <c r="F12" s="40">
        <f>'Приложение 3'!V12</f>
        <v>748041.5</v>
      </c>
      <c r="G12" s="40">
        <f t="shared" si="3"/>
        <v>834821.2</v>
      </c>
      <c r="H12" s="66"/>
      <c r="I12" s="84">
        <v>875599400</v>
      </c>
      <c r="J12" s="85">
        <v>842689.78154999996</v>
      </c>
      <c r="K12" s="85">
        <v>417253655.5</v>
      </c>
      <c r="L12" s="81">
        <f t="shared" si="1"/>
        <v>834507.31099999999</v>
      </c>
      <c r="M12" s="56">
        <v>878624.8</v>
      </c>
      <c r="N12" s="56">
        <f t="shared" si="2"/>
        <v>43803.600000000093</v>
      </c>
    </row>
    <row r="13" spans="1:14" s="28" customFormat="1" ht="14.25" customHeight="1" x14ac:dyDescent="0.2">
      <c r="A13" s="30">
        <v>5</v>
      </c>
      <c r="B13" s="58" t="s">
        <v>30</v>
      </c>
      <c r="C13" s="40">
        <f>'Приложение 4'!L12</f>
        <v>0</v>
      </c>
      <c r="D13" s="40">
        <f>'Приложение 5'!L12</f>
        <v>0</v>
      </c>
      <c r="E13" s="40">
        <f>'Приложение 2'!L12</f>
        <v>507314.2</v>
      </c>
      <c r="F13" s="40">
        <f>'Приложение 3'!V13</f>
        <v>3746089.8</v>
      </c>
      <c r="G13" s="40">
        <f t="shared" si="3"/>
        <v>4253404</v>
      </c>
      <c r="H13" s="66"/>
      <c r="I13" s="84">
        <v>4258310641.4099998</v>
      </c>
      <c r="J13" s="85">
        <v>4154011.31073</v>
      </c>
      <c r="K13" s="85">
        <v>2126422950.9200001</v>
      </c>
      <c r="L13" s="81">
        <f t="shared" si="1"/>
        <v>4252845.9018400004</v>
      </c>
      <c r="M13" s="56">
        <v>4532010.8</v>
      </c>
      <c r="N13" s="56">
        <f t="shared" si="2"/>
        <v>278606.79999999981</v>
      </c>
    </row>
    <row r="14" spans="1:14" s="28" customFormat="1" ht="14.25" customHeight="1" x14ac:dyDescent="0.2">
      <c r="A14" s="30">
        <v>6</v>
      </c>
      <c r="B14" s="58" t="s">
        <v>31</v>
      </c>
      <c r="C14" s="40">
        <f>'Приложение 4'!L13</f>
        <v>0</v>
      </c>
      <c r="D14" s="40">
        <f>'Приложение 5'!L13</f>
        <v>0</v>
      </c>
      <c r="E14" s="40">
        <f>'Приложение 2'!L13</f>
        <v>176792.9</v>
      </c>
      <c r="F14" s="40">
        <f>'Приложение 3'!V14</f>
        <v>2270437.4</v>
      </c>
      <c r="G14" s="40">
        <f t="shared" si="3"/>
        <v>2447230.2999999998</v>
      </c>
      <c r="H14" s="66"/>
      <c r="I14" s="84">
        <v>2249356966</v>
      </c>
      <c r="J14" s="85">
        <v>2358113.0707</v>
      </c>
      <c r="K14" s="85">
        <v>1223320524.22</v>
      </c>
      <c r="L14" s="81">
        <f t="shared" si="1"/>
        <v>2446641.04844</v>
      </c>
      <c r="M14" s="56">
        <v>2451920.2999999998</v>
      </c>
      <c r="N14" s="56">
        <f t="shared" si="2"/>
        <v>4690</v>
      </c>
    </row>
    <row r="15" spans="1:14" s="28" customFormat="1" ht="14.25" customHeight="1" x14ac:dyDescent="0.2">
      <c r="A15" s="30">
        <v>7</v>
      </c>
      <c r="B15" s="58" t="s">
        <v>107</v>
      </c>
      <c r="C15" s="40">
        <f>'Приложение 4'!L14</f>
        <v>0</v>
      </c>
      <c r="D15" s="40">
        <f>'Приложение 5'!L14</f>
        <v>0</v>
      </c>
      <c r="E15" s="40">
        <f>'Приложение 2'!L14</f>
        <v>91954.6</v>
      </c>
      <c r="F15" s="40">
        <f>'Приложение 3'!V15</f>
        <v>723341.2</v>
      </c>
      <c r="G15" s="40">
        <f t="shared" si="3"/>
        <v>815295.79999999993</v>
      </c>
      <c r="H15" s="66"/>
      <c r="I15" s="84">
        <v>813796316.72000003</v>
      </c>
      <c r="J15" s="85">
        <v>785366.78096</v>
      </c>
      <c r="K15" s="85">
        <v>407534302.61000001</v>
      </c>
      <c r="L15" s="81">
        <f t="shared" si="1"/>
        <v>815068.60522000003</v>
      </c>
      <c r="M15" s="56">
        <v>895705.59999999998</v>
      </c>
      <c r="N15" s="56">
        <f t="shared" si="2"/>
        <v>80409.800000000047</v>
      </c>
    </row>
    <row r="16" spans="1:14" s="28" customFormat="1" ht="14.25" customHeight="1" x14ac:dyDescent="0.2">
      <c r="A16" s="30">
        <v>8</v>
      </c>
      <c r="B16" s="58" t="s">
        <v>34</v>
      </c>
      <c r="C16" s="40">
        <f>'Приложение 4'!L15</f>
        <v>0</v>
      </c>
      <c r="D16" s="40">
        <f>'Приложение 5'!L15</f>
        <v>0</v>
      </c>
      <c r="E16" s="40">
        <f>'Приложение 2'!L15</f>
        <v>17403.900000000001</v>
      </c>
      <c r="F16" s="40">
        <f>'Приложение 3'!V16</f>
        <v>164721.70000000001</v>
      </c>
      <c r="G16" s="40">
        <f t="shared" si="3"/>
        <v>182125.6</v>
      </c>
      <c r="H16" s="66"/>
      <c r="I16" s="84">
        <v>198042299.36000001</v>
      </c>
      <c r="J16" s="85">
        <v>189928.52900000001</v>
      </c>
      <c r="K16" s="85">
        <v>91008725.75</v>
      </c>
      <c r="L16" s="81">
        <f t="shared" si="1"/>
        <v>182017.4515</v>
      </c>
      <c r="M16" s="56">
        <v>253671.2</v>
      </c>
      <c r="N16" s="56">
        <f t="shared" si="2"/>
        <v>71545.600000000006</v>
      </c>
    </row>
    <row r="17" spans="1:14" s="28" customFormat="1" ht="14.25" customHeight="1" x14ac:dyDescent="0.2">
      <c r="A17" s="30">
        <v>9</v>
      </c>
      <c r="B17" s="58" t="s">
        <v>108</v>
      </c>
      <c r="C17" s="40">
        <f>'Приложение 4'!L16</f>
        <v>0</v>
      </c>
      <c r="D17" s="40">
        <f>'Приложение 5'!L16</f>
        <v>0</v>
      </c>
      <c r="E17" s="40">
        <f>'Приложение 2'!L16</f>
        <v>32000.3</v>
      </c>
      <c r="F17" s="40">
        <f>'Приложение 3'!V17</f>
        <v>282168.7</v>
      </c>
      <c r="G17" s="40">
        <f t="shared" si="3"/>
        <v>314169</v>
      </c>
      <c r="H17" s="66"/>
      <c r="I17" s="84">
        <v>323259362.57999998</v>
      </c>
      <c r="J17" s="85">
        <v>313035.56310000003</v>
      </c>
      <c r="K17" s="85">
        <v>156993313.18000001</v>
      </c>
      <c r="L17" s="81">
        <f t="shared" si="1"/>
        <v>313986.62635999999</v>
      </c>
      <c r="M17" s="56">
        <v>377902</v>
      </c>
      <c r="N17" s="56">
        <f t="shared" si="2"/>
        <v>63733</v>
      </c>
    </row>
    <row r="18" spans="1:14" s="28" customFormat="1" ht="14.25" customHeight="1" x14ac:dyDescent="0.2">
      <c r="A18" s="30">
        <v>10</v>
      </c>
      <c r="B18" s="58" t="s">
        <v>21</v>
      </c>
      <c r="C18" s="40">
        <f>'Приложение 4'!L17</f>
        <v>3.7</v>
      </c>
      <c r="D18" s="40">
        <f>'Приложение 5'!L17</f>
        <v>0.8</v>
      </c>
      <c r="E18" s="40">
        <f>'Приложение 2'!L17</f>
        <v>18930.400000000001</v>
      </c>
      <c r="F18" s="40">
        <f>'Приложение 3'!V18</f>
        <v>199731.7</v>
      </c>
      <c r="G18" s="40">
        <f t="shared" si="3"/>
        <v>218666.6</v>
      </c>
      <c r="H18" s="66"/>
      <c r="I18" s="84">
        <v>245768862.84</v>
      </c>
      <c r="J18" s="85">
        <v>233518.63996999999</v>
      </c>
      <c r="K18" s="85">
        <v>109283329.16</v>
      </c>
      <c r="L18" s="81">
        <f t="shared" si="1"/>
        <v>218566.65831999999</v>
      </c>
      <c r="M18" s="56">
        <v>288423</v>
      </c>
      <c r="N18" s="56">
        <f t="shared" si="2"/>
        <v>69756.399999999994</v>
      </c>
    </row>
    <row r="19" spans="1:14" s="28" customFormat="1" ht="14.25" customHeight="1" x14ac:dyDescent="0.2">
      <c r="A19" s="30">
        <v>11</v>
      </c>
      <c r="B19" s="58" t="s">
        <v>22</v>
      </c>
      <c r="C19" s="40">
        <f>'Приложение 4'!L18</f>
        <v>0</v>
      </c>
      <c r="D19" s="40">
        <f>'Приложение 5'!L18</f>
        <v>0</v>
      </c>
      <c r="E19" s="40">
        <f>'Приложение 2'!L18</f>
        <v>26694.5</v>
      </c>
      <c r="F19" s="40">
        <f>'Приложение 3'!V19</f>
        <v>306111.40000000002</v>
      </c>
      <c r="G19" s="40">
        <f t="shared" si="3"/>
        <v>332805.90000000002</v>
      </c>
      <c r="H19" s="66"/>
      <c r="I19" s="84">
        <v>358541843.07000005</v>
      </c>
      <c r="J19" s="85">
        <v>341409.68082000001</v>
      </c>
      <c r="K19" s="85">
        <v>166336241.78999999</v>
      </c>
      <c r="L19" s="81">
        <f t="shared" si="1"/>
        <v>332672.48358</v>
      </c>
      <c r="M19" s="56">
        <v>369613.1</v>
      </c>
      <c r="N19" s="56">
        <f t="shared" si="2"/>
        <v>36807.199999999953</v>
      </c>
    </row>
    <row r="20" spans="1:14" s="28" customFormat="1" ht="14.25" customHeight="1" x14ac:dyDescent="0.2">
      <c r="A20" s="30">
        <v>12</v>
      </c>
      <c r="B20" s="58" t="s">
        <v>85</v>
      </c>
      <c r="C20" s="40">
        <f>'Приложение 4'!L19</f>
        <v>0</v>
      </c>
      <c r="D20" s="40">
        <f>'Приложение 5'!L19</f>
        <v>0</v>
      </c>
      <c r="E20" s="40">
        <f>'Приложение 2'!L19</f>
        <v>113318.1</v>
      </c>
      <c r="F20" s="40">
        <f>'Приложение 3'!V20</f>
        <v>940260.9</v>
      </c>
      <c r="G20" s="40">
        <f t="shared" si="3"/>
        <v>1053579</v>
      </c>
      <c r="H20" s="66"/>
      <c r="I20" s="84">
        <v>1168754878.05</v>
      </c>
      <c r="J20" s="85">
        <v>1095203.09775</v>
      </c>
      <c r="K20" s="85">
        <v>526604227.26999998</v>
      </c>
      <c r="L20" s="81">
        <f t="shared" si="1"/>
        <v>1053208.4545400001</v>
      </c>
      <c r="M20" s="56">
        <v>1227107.2</v>
      </c>
      <c r="N20" s="56">
        <f t="shared" si="2"/>
        <v>173528.19999999995</v>
      </c>
    </row>
    <row r="21" spans="1:14" s="28" customFormat="1" ht="14.25" customHeight="1" x14ac:dyDescent="0.2">
      <c r="A21" s="30">
        <v>13</v>
      </c>
      <c r="B21" s="58" t="s">
        <v>40</v>
      </c>
      <c r="C21" s="40">
        <f>'Приложение 4'!L20</f>
        <v>3.1</v>
      </c>
      <c r="D21" s="40">
        <f>'Приложение 5'!L20</f>
        <v>0.7</v>
      </c>
      <c r="E21" s="40">
        <f>'Приложение 2'!L20</f>
        <v>25044.3</v>
      </c>
      <c r="F21" s="40">
        <f>'Приложение 3'!V21</f>
        <v>230560.6</v>
      </c>
      <c r="G21" s="40">
        <f t="shared" si="3"/>
        <v>255608.7</v>
      </c>
      <c r="H21" s="66"/>
      <c r="I21" s="84">
        <v>309579490.48000002</v>
      </c>
      <c r="J21" s="85">
        <v>281191.97841000004</v>
      </c>
      <c r="K21" s="85">
        <v>127706712.43000001</v>
      </c>
      <c r="L21" s="81">
        <f t="shared" si="1"/>
        <v>255413.42486000003</v>
      </c>
      <c r="M21" s="56">
        <v>352929.8</v>
      </c>
      <c r="N21" s="56">
        <f t="shared" si="2"/>
        <v>97321.099999999977</v>
      </c>
    </row>
    <row r="22" spans="1:14" s="28" customFormat="1" ht="14.25" customHeight="1" x14ac:dyDescent="0.2">
      <c r="A22" s="30">
        <v>14</v>
      </c>
      <c r="B22" s="58" t="s">
        <v>41</v>
      </c>
      <c r="C22" s="40">
        <f>'Приложение 4'!L21</f>
        <v>0</v>
      </c>
      <c r="D22" s="40">
        <f>'Приложение 5'!L21</f>
        <v>0</v>
      </c>
      <c r="E22" s="40">
        <f>'Приложение 2'!L21</f>
        <v>15532.1</v>
      </c>
      <c r="F22" s="40">
        <f>'Приложение 3'!V22</f>
        <v>168742</v>
      </c>
      <c r="G22" s="40">
        <f t="shared" si="3"/>
        <v>184274.1</v>
      </c>
      <c r="H22" s="66"/>
      <c r="I22" s="84">
        <v>199399676.71000001</v>
      </c>
      <c r="J22" s="85">
        <v>195127.80893999999</v>
      </c>
      <c r="K22" s="85">
        <v>92113116.769999996</v>
      </c>
      <c r="L22" s="81">
        <f t="shared" si="1"/>
        <v>184226.23353999999</v>
      </c>
      <c r="M22" s="56">
        <v>215525.2</v>
      </c>
      <c r="N22" s="56">
        <f t="shared" si="2"/>
        <v>31251.100000000006</v>
      </c>
    </row>
    <row r="23" spans="1:14" s="28" customFormat="1" ht="14.25" customHeight="1" x14ac:dyDescent="0.2">
      <c r="A23" s="30">
        <v>15</v>
      </c>
      <c r="B23" s="58" t="s">
        <v>67</v>
      </c>
      <c r="C23" s="40">
        <f>'Приложение 4'!L22</f>
        <v>0</v>
      </c>
      <c r="D23" s="40">
        <f>'Приложение 5'!L22</f>
        <v>0</v>
      </c>
      <c r="E23" s="40">
        <f>'Приложение 2'!L22</f>
        <v>86180.7</v>
      </c>
      <c r="F23" s="40">
        <f>'Приложение 3'!V23</f>
        <v>751257.3</v>
      </c>
      <c r="G23" s="40">
        <f t="shared" si="3"/>
        <v>837438</v>
      </c>
      <c r="H23" s="66"/>
      <c r="I23" s="84">
        <v>853533182.64999998</v>
      </c>
      <c r="J23" s="85">
        <v>832896.98000999994</v>
      </c>
      <c r="K23" s="85">
        <v>418582035.57999998</v>
      </c>
      <c r="L23" s="81">
        <f t="shared" si="1"/>
        <v>837164.07115999993</v>
      </c>
      <c r="M23" s="56">
        <v>903361.3</v>
      </c>
      <c r="N23" s="56">
        <f t="shared" si="2"/>
        <v>65923.300000000047</v>
      </c>
    </row>
    <row r="24" spans="1:14" s="28" customFormat="1" ht="21.75" customHeight="1" x14ac:dyDescent="0.2">
      <c r="A24" s="30">
        <v>16</v>
      </c>
      <c r="B24" s="58" t="s">
        <v>109</v>
      </c>
      <c r="C24" s="40">
        <f>'Приложение 4'!L23</f>
        <v>0</v>
      </c>
      <c r="D24" s="40">
        <f>'Приложение 5'!L23</f>
        <v>0</v>
      </c>
      <c r="E24" s="40">
        <f>'Приложение 2'!L23</f>
        <v>56665</v>
      </c>
      <c r="F24" s="40">
        <f>'Приложение 3'!V24</f>
        <v>506791.4</v>
      </c>
      <c r="G24" s="40">
        <f t="shared" si="3"/>
        <v>563456.4</v>
      </c>
      <c r="H24" s="66"/>
      <c r="I24" s="84">
        <v>563457881.19000006</v>
      </c>
      <c r="J24" s="85">
        <v>552641.39827999996</v>
      </c>
      <c r="K24" s="85">
        <v>281583073.11000001</v>
      </c>
      <c r="L24" s="81">
        <f t="shared" si="1"/>
        <v>563166.14622</v>
      </c>
      <c r="M24" s="56">
        <v>664926.1</v>
      </c>
      <c r="N24" s="56">
        <f t="shared" si="2"/>
        <v>101469.69999999995</v>
      </c>
    </row>
    <row r="25" spans="1:14" s="28" customFormat="1" ht="14.25" customHeight="1" x14ac:dyDescent="0.2">
      <c r="A25" s="30">
        <v>17</v>
      </c>
      <c r="B25" s="58" t="s">
        <v>110</v>
      </c>
      <c r="C25" s="40">
        <f>'Приложение 4'!L24</f>
        <v>6.1</v>
      </c>
      <c r="D25" s="40">
        <f>'Приложение 5'!L24</f>
        <v>1.3</v>
      </c>
      <c r="E25" s="40">
        <f>'Приложение 2'!L24</f>
        <v>92547.1</v>
      </c>
      <c r="F25" s="40">
        <f>'Приложение 3'!V25</f>
        <v>1047552</v>
      </c>
      <c r="G25" s="40">
        <f t="shared" si="3"/>
        <v>1140106.5</v>
      </c>
      <c r="H25" s="66"/>
      <c r="I25" s="84">
        <v>1207598547.1899998</v>
      </c>
      <c r="J25" s="85">
        <v>1155385.7190099999</v>
      </c>
      <c r="K25" s="85">
        <v>569843729.32000005</v>
      </c>
      <c r="L25" s="81">
        <f t="shared" si="1"/>
        <v>1139687.4586400001</v>
      </c>
      <c r="M25" s="56">
        <v>1300950.8999999999</v>
      </c>
      <c r="N25" s="56">
        <f t="shared" si="2"/>
        <v>160844.39999999991</v>
      </c>
    </row>
    <row r="26" spans="1:14" s="28" customFormat="1" ht="14.25" customHeight="1" x14ac:dyDescent="0.2">
      <c r="A26" s="30">
        <v>18</v>
      </c>
      <c r="B26" s="58" t="s">
        <v>57</v>
      </c>
      <c r="C26" s="40">
        <f>'Приложение 4'!L25</f>
        <v>0</v>
      </c>
      <c r="D26" s="40">
        <f>'Приложение 5'!L25</f>
        <v>0</v>
      </c>
      <c r="E26" s="40">
        <f>'Приложение 2'!L25</f>
        <v>84197.5</v>
      </c>
      <c r="F26" s="40">
        <f>'Приложение 3'!V26</f>
        <v>581493</v>
      </c>
      <c r="G26" s="40">
        <f t="shared" si="3"/>
        <v>665690.5</v>
      </c>
      <c r="H26" s="66"/>
      <c r="I26" s="84">
        <v>689319700</v>
      </c>
      <c r="J26" s="85">
        <v>685006.36097000004</v>
      </c>
      <c r="K26" s="85">
        <v>332669007.49000001</v>
      </c>
      <c r="L26" s="81">
        <f t="shared" si="1"/>
        <v>665338.01497999998</v>
      </c>
      <c r="M26" s="56">
        <v>774338.4</v>
      </c>
      <c r="N26" s="56">
        <f t="shared" si="2"/>
        <v>108647.90000000002</v>
      </c>
    </row>
    <row r="27" spans="1:14" s="28" customFormat="1" ht="14.25" customHeight="1" x14ac:dyDescent="0.2">
      <c r="A27" s="30">
        <v>19</v>
      </c>
      <c r="B27" s="58" t="s">
        <v>42</v>
      </c>
      <c r="C27" s="40">
        <f>'Приложение 4'!L26</f>
        <v>0</v>
      </c>
      <c r="D27" s="40">
        <f>'Приложение 5'!L26</f>
        <v>0</v>
      </c>
      <c r="E27" s="40">
        <f>'Приложение 2'!L26</f>
        <v>44733.8</v>
      </c>
      <c r="F27" s="40">
        <f>'Приложение 3'!V27</f>
        <v>483687.2</v>
      </c>
      <c r="G27" s="40">
        <f t="shared" si="3"/>
        <v>528421</v>
      </c>
      <c r="H27" s="66"/>
      <c r="I27" s="84">
        <v>588379197.72000003</v>
      </c>
      <c r="J27" s="85">
        <v>548898.7757</v>
      </c>
      <c r="K27" s="85">
        <v>264017999.19</v>
      </c>
      <c r="L27" s="81">
        <f t="shared" si="1"/>
        <v>528035.99838</v>
      </c>
      <c r="M27" s="56">
        <v>629497.1</v>
      </c>
      <c r="N27" s="56">
        <f t="shared" si="2"/>
        <v>101076.09999999998</v>
      </c>
    </row>
    <row r="28" spans="1:14" s="28" customFormat="1" ht="14.25" customHeight="1" x14ac:dyDescent="0.2">
      <c r="A28" s="30">
        <v>20</v>
      </c>
      <c r="B28" s="58" t="s">
        <v>58</v>
      </c>
      <c r="C28" s="40">
        <f>'Приложение 4'!L27</f>
        <v>0</v>
      </c>
      <c r="D28" s="40">
        <f>'Приложение 5'!L27</f>
        <v>0</v>
      </c>
      <c r="E28" s="40">
        <f>'Приложение 2'!L27</f>
        <v>36123.800000000003</v>
      </c>
      <c r="F28" s="40">
        <f>'Приложение 3'!V28</f>
        <v>345679.8</v>
      </c>
      <c r="G28" s="40">
        <f t="shared" si="3"/>
        <v>381803.6</v>
      </c>
      <c r="H28" s="66"/>
      <c r="I28" s="84">
        <v>411329799.59999985</v>
      </c>
      <c r="J28" s="85">
        <v>393103.77617999999</v>
      </c>
      <c r="K28" s="85">
        <v>190850991.31</v>
      </c>
      <c r="L28" s="81">
        <f t="shared" si="1"/>
        <v>381701.98262000002</v>
      </c>
      <c r="M28" s="56">
        <v>515728.1</v>
      </c>
      <c r="N28" s="56">
        <f t="shared" si="2"/>
        <v>133924.5</v>
      </c>
    </row>
    <row r="29" spans="1:14" s="28" customFormat="1" ht="14.25" customHeight="1" x14ac:dyDescent="0.2">
      <c r="A29" s="30">
        <v>21</v>
      </c>
      <c r="B29" s="58" t="s">
        <v>32</v>
      </c>
      <c r="C29" s="40">
        <f>'Приложение 4'!L28</f>
        <v>0</v>
      </c>
      <c r="D29" s="40">
        <f>'Приложение 5'!L28</f>
        <v>0</v>
      </c>
      <c r="E29" s="40">
        <f>'Приложение 2'!L28</f>
        <v>528250.9</v>
      </c>
      <c r="F29" s="40">
        <f>'Приложение 3'!V29</f>
        <v>4090414.9</v>
      </c>
      <c r="G29" s="40">
        <f t="shared" si="3"/>
        <v>4618665.8</v>
      </c>
      <c r="H29" s="66"/>
      <c r="I29" s="84">
        <v>4672062345.2700005</v>
      </c>
      <c r="J29" s="85">
        <v>4499308.5</v>
      </c>
      <c r="K29" s="85">
        <v>2309108213.25</v>
      </c>
      <c r="L29" s="81">
        <f t="shared" si="1"/>
        <v>4618216.4265000001</v>
      </c>
      <c r="M29" s="56">
        <v>5468166.4000000004</v>
      </c>
      <c r="N29" s="56">
        <f t="shared" si="2"/>
        <v>849500.60000000056</v>
      </c>
    </row>
    <row r="30" spans="1:14" s="28" customFormat="1" ht="14.25" customHeight="1" x14ac:dyDescent="0.2">
      <c r="A30" s="30">
        <v>22</v>
      </c>
      <c r="B30" s="59" t="s">
        <v>111</v>
      </c>
      <c r="C30" s="40">
        <f>'Приложение 4'!L29</f>
        <v>0</v>
      </c>
      <c r="D30" s="40">
        <f>'Приложение 5'!L29</f>
        <v>0</v>
      </c>
      <c r="E30" s="40">
        <f>'Приложение 2'!L29</f>
        <v>39098.9</v>
      </c>
      <c r="F30" s="40">
        <f>'Приложение 3'!V30</f>
        <v>402368</v>
      </c>
      <c r="G30" s="40">
        <f t="shared" si="3"/>
        <v>441466.9</v>
      </c>
      <c r="H30" s="66"/>
      <c r="I30" s="84">
        <v>522892318.50999999</v>
      </c>
      <c r="J30" s="85">
        <v>471351.90931999998</v>
      </c>
      <c r="K30" s="85">
        <v>220640396.81</v>
      </c>
      <c r="L30" s="81">
        <f t="shared" si="1"/>
        <v>441280.79362000001</v>
      </c>
      <c r="M30" s="56">
        <v>594605.69999999995</v>
      </c>
      <c r="N30" s="56">
        <f t="shared" si="2"/>
        <v>153138.79999999993</v>
      </c>
    </row>
    <row r="31" spans="1:14" s="28" customFormat="1" ht="14.25" customHeight="1" x14ac:dyDescent="0.2">
      <c r="A31" s="30">
        <v>23</v>
      </c>
      <c r="B31" s="58" t="s">
        <v>59</v>
      </c>
      <c r="C31" s="40">
        <f>'Приложение 4'!L30</f>
        <v>7.2</v>
      </c>
      <c r="D31" s="40">
        <f>'Приложение 5'!L30</f>
        <v>1.5</v>
      </c>
      <c r="E31" s="40">
        <f>'Приложение 2'!L30</f>
        <v>130266.4</v>
      </c>
      <c r="F31" s="40">
        <f>'Приложение 3'!V31</f>
        <v>1145542.1000000001</v>
      </c>
      <c r="G31" s="40">
        <f t="shared" si="3"/>
        <v>1275817.2000000002</v>
      </c>
      <c r="H31" s="66"/>
      <c r="I31" s="84">
        <v>1422909029.6999998</v>
      </c>
      <c r="J31" s="85">
        <v>1332183.81492</v>
      </c>
      <c r="K31" s="85">
        <v>637729545.38</v>
      </c>
      <c r="L31" s="81">
        <f t="shared" si="1"/>
        <v>1275459.0907600001</v>
      </c>
      <c r="M31" s="56">
        <v>1564004</v>
      </c>
      <c r="N31" s="56">
        <f t="shared" si="2"/>
        <v>288186.79999999981</v>
      </c>
    </row>
    <row r="32" spans="1:14" s="28" customFormat="1" ht="14.25" customHeight="1" x14ac:dyDescent="0.2">
      <c r="A32" s="30">
        <v>24</v>
      </c>
      <c r="B32" s="58" t="s">
        <v>66</v>
      </c>
      <c r="C32" s="40">
        <f>'Приложение 4'!L31</f>
        <v>3.8</v>
      </c>
      <c r="D32" s="40">
        <f>'Приложение 5'!L31</f>
        <v>1.6</v>
      </c>
      <c r="E32" s="40">
        <f>'Приложение 2'!L31</f>
        <v>84197.3</v>
      </c>
      <c r="F32" s="40">
        <f>'Приложение 3'!V32</f>
        <v>787007.4</v>
      </c>
      <c r="G32" s="40">
        <f t="shared" si="3"/>
        <v>871210.1</v>
      </c>
      <c r="H32" s="66"/>
      <c r="I32" s="84">
        <v>868926200</v>
      </c>
      <c r="J32" s="85">
        <v>852624.98135000002</v>
      </c>
      <c r="K32" s="85">
        <v>435493771.52999997</v>
      </c>
      <c r="L32" s="81">
        <f t="shared" si="1"/>
        <v>870987.54305999994</v>
      </c>
      <c r="M32" s="56">
        <v>937819.8</v>
      </c>
      <c r="N32" s="56">
        <f t="shared" si="2"/>
        <v>66609.70000000007</v>
      </c>
    </row>
    <row r="33" spans="1:14" s="28" customFormat="1" ht="14.25" customHeight="1" x14ac:dyDescent="0.2">
      <c r="A33" s="30">
        <v>25</v>
      </c>
      <c r="B33" s="58" t="s">
        <v>71</v>
      </c>
      <c r="C33" s="40">
        <f>'Приложение 4'!L32</f>
        <v>0</v>
      </c>
      <c r="D33" s="40">
        <f>'Приложение 5'!L32</f>
        <v>0</v>
      </c>
      <c r="E33" s="40">
        <f>'Приложение 2'!L32</f>
        <v>11809.6</v>
      </c>
      <c r="F33" s="40">
        <f>'Приложение 3'!V33</f>
        <v>173104.6</v>
      </c>
      <c r="G33" s="40">
        <f t="shared" si="3"/>
        <v>184914.2</v>
      </c>
      <c r="H33" s="66"/>
      <c r="I33" s="84">
        <v>191872401.44</v>
      </c>
      <c r="J33" s="85">
        <v>189349.98912000001</v>
      </c>
      <c r="K33" s="85">
        <v>92370223.200000003</v>
      </c>
      <c r="L33" s="81">
        <f t="shared" si="1"/>
        <v>184740.44640000002</v>
      </c>
      <c r="M33" s="56">
        <v>203582</v>
      </c>
      <c r="N33" s="56">
        <f t="shared" si="2"/>
        <v>18667.799999999988</v>
      </c>
    </row>
    <row r="34" spans="1:14" s="28" customFormat="1" ht="14.25" customHeight="1" x14ac:dyDescent="0.2">
      <c r="A34" s="30">
        <v>26</v>
      </c>
      <c r="B34" s="58" t="s">
        <v>35</v>
      </c>
      <c r="C34" s="40">
        <f>'Приложение 4'!L33</f>
        <v>0</v>
      </c>
      <c r="D34" s="40">
        <f>'Приложение 5'!L33</f>
        <v>0</v>
      </c>
      <c r="E34" s="40">
        <f>'Приложение 2'!L33</f>
        <v>325399.5</v>
      </c>
      <c r="F34" s="40">
        <f>'Приложение 3'!V34</f>
        <v>2811400.4</v>
      </c>
      <c r="G34" s="40">
        <f t="shared" si="3"/>
        <v>3136799.9</v>
      </c>
      <c r="H34" s="66"/>
      <c r="I34" s="84">
        <v>3095556172.48</v>
      </c>
      <c r="J34" s="85">
        <v>3105679.1054199999</v>
      </c>
      <c r="K34" s="85">
        <v>1567929924.7900002</v>
      </c>
      <c r="L34" s="81">
        <f t="shared" si="1"/>
        <v>3135859.8495800006</v>
      </c>
      <c r="M34" s="56">
        <v>3435399.5</v>
      </c>
      <c r="N34" s="56">
        <f t="shared" si="2"/>
        <v>298599.60000000009</v>
      </c>
    </row>
    <row r="35" spans="1:14" s="28" customFormat="1" ht="14.25" customHeight="1" x14ac:dyDescent="0.2">
      <c r="A35" s="30">
        <v>27</v>
      </c>
      <c r="B35" s="58" t="s">
        <v>60</v>
      </c>
      <c r="C35" s="40">
        <f>'Приложение 4'!L34</f>
        <v>0</v>
      </c>
      <c r="D35" s="40">
        <f>'Приложение 5'!L34</f>
        <v>0</v>
      </c>
      <c r="E35" s="40">
        <f>'Приложение 2'!L34</f>
        <v>150126.79999999999</v>
      </c>
      <c r="F35" s="40">
        <f>'Приложение 3'!V35</f>
        <v>1502824.4</v>
      </c>
      <c r="G35" s="40">
        <f t="shared" si="3"/>
        <v>1652951.2</v>
      </c>
      <c r="H35" s="66"/>
      <c r="I35" s="84">
        <v>1714121027.0699997</v>
      </c>
      <c r="J35" s="85">
        <v>1650151.4101400001</v>
      </c>
      <c r="K35" s="85">
        <v>826245003.45000005</v>
      </c>
      <c r="L35" s="81">
        <f t="shared" si="1"/>
        <v>1652490.0069000002</v>
      </c>
      <c r="M35" s="56">
        <v>1762226.4</v>
      </c>
      <c r="N35" s="56">
        <f t="shared" si="2"/>
        <v>109275.19999999995</v>
      </c>
    </row>
    <row r="36" spans="1:14" s="28" customFormat="1" ht="14.25" customHeight="1" x14ac:dyDescent="0.2">
      <c r="A36" s="30">
        <v>28</v>
      </c>
      <c r="B36" s="58" t="s">
        <v>47</v>
      </c>
      <c r="C36" s="40">
        <f>'Приложение 4'!L35</f>
        <v>0</v>
      </c>
      <c r="D36" s="40">
        <f>'Приложение 5'!L35</f>
        <v>0</v>
      </c>
      <c r="E36" s="40">
        <f>'Приложение 2'!L35</f>
        <v>100686.9</v>
      </c>
      <c r="F36" s="40">
        <f>'Приложение 3'!V36</f>
        <v>1112320.5</v>
      </c>
      <c r="G36" s="40">
        <f t="shared" si="3"/>
        <v>1213007.3999999999</v>
      </c>
      <c r="H36" s="66"/>
      <c r="I36" s="84">
        <v>1368719665.54</v>
      </c>
      <c r="J36" s="85">
        <v>1277007.1498699998</v>
      </c>
      <c r="K36" s="85">
        <v>606318709.95000005</v>
      </c>
      <c r="L36" s="81">
        <f t="shared" si="1"/>
        <v>1212637.4199000001</v>
      </c>
      <c r="M36" s="56">
        <v>1490653.5</v>
      </c>
      <c r="N36" s="56">
        <f t="shared" si="2"/>
        <v>277646.10000000009</v>
      </c>
    </row>
    <row r="37" spans="1:14" s="28" customFormat="1" ht="14.25" customHeight="1" x14ac:dyDescent="0.2">
      <c r="A37" s="30">
        <v>29</v>
      </c>
      <c r="B37" s="58" t="s">
        <v>68</v>
      </c>
      <c r="C37" s="40">
        <f>'Приложение 4'!L36</f>
        <v>0</v>
      </c>
      <c r="D37" s="40">
        <f>'Приложение 5'!L36</f>
        <v>0</v>
      </c>
      <c r="E37" s="40">
        <f>'Приложение 2'!L36</f>
        <v>67307.5</v>
      </c>
      <c r="F37" s="40">
        <f>'Приложение 3'!V37</f>
        <v>917721.8</v>
      </c>
      <c r="G37" s="40">
        <f t="shared" si="3"/>
        <v>985029.3</v>
      </c>
      <c r="H37" s="66"/>
      <c r="I37" s="84">
        <v>1030708524.1099999</v>
      </c>
      <c r="J37" s="85">
        <v>979384.91700999998</v>
      </c>
      <c r="K37" s="85">
        <v>492335682.24000001</v>
      </c>
      <c r="L37" s="81">
        <f t="shared" si="1"/>
        <v>984671.36447999999</v>
      </c>
      <c r="M37" s="56">
        <v>1103473.2</v>
      </c>
      <c r="N37" s="56">
        <f t="shared" si="2"/>
        <v>118443.89999999991</v>
      </c>
    </row>
    <row r="38" spans="1:14" s="28" customFormat="1" ht="14.25" customHeight="1" x14ac:dyDescent="0.2">
      <c r="A38" s="30">
        <v>30</v>
      </c>
      <c r="B38" s="58" t="s">
        <v>33</v>
      </c>
      <c r="C38" s="40">
        <f>'Приложение 4'!L37</f>
        <v>0</v>
      </c>
      <c r="D38" s="40">
        <f>'Приложение 5'!L37</f>
        <v>0</v>
      </c>
      <c r="E38" s="40">
        <f>'Приложение 2'!L37</f>
        <v>185901.9</v>
      </c>
      <c r="F38" s="40">
        <f>'Приложение 3'!V38</f>
        <v>1469351.5</v>
      </c>
      <c r="G38" s="40">
        <f t="shared" si="3"/>
        <v>1655253.4</v>
      </c>
      <c r="H38" s="66"/>
      <c r="I38" s="84">
        <v>1740967756.47</v>
      </c>
      <c r="J38" s="85">
        <v>1726847.7788699998</v>
      </c>
      <c r="K38" s="85">
        <v>827398671.63999999</v>
      </c>
      <c r="L38" s="81">
        <f t="shared" si="1"/>
        <v>1654797.3432799999</v>
      </c>
      <c r="M38" s="56">
        <v>1819943.8</v>
      </c>
      <c r="N38" s="56">
        <f t="shared" si="2"/>
        <v>164690.40000000014</v>
      </c>
    </row>
    <row r="39" spans="1:14" s="28" customFormat="1" ht="14.25" customHeight="1" x14ac:dyDescent="0.2">
      <c r="A39" s="30">
        <v>31</v>
      </c>
      <c r="B39" s="58" t="s">
        <v>69</v>
      </c>
      <c r="C39" s="40">
        <f>'Приложение 4'!L38</f>
        <v>7.8</v>
      </c>
      <c r="D39" s="40">
        <f>'Приложение 5'!L38</f>
        <v>1.7</v>
      </c>
      <c r="E39" s="40">
        <f>'Приложение 2'!L38</f>
        <v>65843.399999999994</v>
      </c>
      <c r="F39" s="40">
        <f>'Приложение 3'!V39</f>
        <v>623212.9</v>
      </c>
      <c r="G39" s="40">
        <f t="shared" si="3"/>
        <v>689065.8</v>
      </c>
      <c r="H39" s="66"/>
      <c r="I39" s="84">
        <v>712845896.49000001</v>
      </c>
      <c r="J39" s="85">
        <v>667533.65937000001</v>
      </c>
      <c r="K39" s="85">
        <v>344413959.38</v>
      </c>
      <c r="L39" s="81">
        <f t="shared" si="1"/>
        <v>688827.91876000003</v>
      </c>
      <c r="M39" s="56">
        <v>756527.5</v>
      </c>
      <c r="N39" s="56">
        <f t="shared" si="2"/>
        <v>67461.699999999953</v>
      </c>
    </row>
    <row r="40" spans="1:14" s="28" customFormat="1" ht="14.25" customHeight="1" x14ac:dyDescent="0.2">
      <c r="A40" s="30">
        <v>32</v>
      </c>
      <c r="B40" s="58" t="s">
        <v>70</v>
      </c>
      <c r="C40" s="40">
        <f>'Приложение 4'!L39</f>
        <v>3.9</v>
      </c>
      <c r="D40" s="40">
        <f>'Приложение 5'!L39</f>
        <v>0.8</v>
      </c>
      <c r="E40" s="40">
        <f>'Приложение 2'!L39</f>
        <v>47444.9</v>
      </c>
      <c r="F40" s="40">
        <f>'Приложение 3'!V40</f>
        <v>442396.2</v>
      </c>
      <c r="G40" s="40">
        <f t="shared" si="3"/>
        <v>489845.8</v>
      </c>
      <c r="H40" s="66"/>
      <c r="I40" s="84">
        <v>538524996.21000004</v>
      </c>
      <c r="J40" s="85">
        <v>513097.29087999999</v>
      </c>
      <c r="K40" s="85">
        <v>244840059.63999999</v>
      </c>
      <c r="L40" s="81">
        <f t="shared" si="1"/>
        <v>489680.11927999998</v>
      </c>
      <c r="M40" s="56">
        <v>581390.80000000005</v>
      </c>
      <c r="N40" s="56">
        <f t="shared" si="2"/>
        <v>91545.000000000058</v>
      </c>
    </row>
    <row r="41" spans="1:14" s="28" customFormat="1" ht="14.25" customHeight="1" x14ac:dyDescent="0.2">
      <c r="A41" s="30">
        <v>33</v>
      </c>
      <c r="B41" s="58" t="s">
        <v>23</v>
      </c>
      <c r="C41" s="40">
        <f>'Приложение 4'!L40</f>
        <v>0</v>
      </c>
      <c r="D41" s="40">
        <f>'Приложение 5'!L40</f>
        <v>0</v>
      </c>
      <c r="E41" s="40">
        <f>'Приложение 2'!L40</f>
        <v>26452.5</v>
      </c>
      <c r="F41" s="40">
        <f>'Приложение 3'!V41</f>
        <v>313407.59999999998</v>
      </c>
      <c r="G41" s="40">
        <f t="shared" si="3"/>
        <v>339860.1</v>
      </c>
      <c r="H41" s="66"/>
      <c r="I41" s="84">
        <v>372980175.78000003</v>
      </c>
      <c r="J41" s="85">
        <v>357263</v>
      </c>
      <c r="K41" s="85">
        <v>169866982.12</v>
      </c>
      <c r="L41" s="81">
        <f t="shared" ref="L41:L72" si="4">K41*2/1000</f>
        <v>339733.96424</v>
      </c>
      <c r="M41" s="56">
        <v>414845.8</v>
      </c>
      <c r="N41" s="56">
        <f t="shared" ref="N41:N72" si="5">M41-G41</f>
        <v>74985.700000000012</v>
      </c>
    </row>
    <row r="42" spans="1:14" s="28" customFormat="1" ht="14.25" customHeight="1" x14ac:dyDescent="0.2">
      <c r="A42" s="30">
        <v>34</v>
      </c>
      <c r="B42" s="58" t="s">
        <v>36</v>
      </c>
      <c r="C42" s="40">
        <f>'Приложение 4'!L41</f>
        <v>3.1</v>
      </c>
      <c r="D42" s="40">
        <f>'Приложение 5'!L41</f>
        <v>0.7</v>
      </c>
      <c r="E42" s="40">
        <f>'Приложение 2'!L41</f>
        <v>54660.5</v>
      </c>
      <c r="F42" s="40">
        <f>'Приложение 3'!V42</f>
        <v>526531.69999999995</v>
      </c>
      <c r="G42" s="40">
        <f t="shared" si="3"/>
        <v>581196</v>
      </c>
      <c r="H42" s="66"/>
      <c r="I42" s="84">
        <v>617748347.56999993</v>
      </c>
      <c r="J42" s="85">
        <v>590537.69903999998</v>
      </c>
      <c r="K42" s="85">
        <v>290469816.44</v>
      </c>
      <c r="L42" s="81">
        <f t="shared" si="4"/>
        <v>580939.63288000005</v>
      </c>
      <c r="M42" s="56">
        <v>685479.6</v>
      </c>
      <c r="N42" s="56">
        <f t="shared" si="5"/>
        <v>104283.59999999998</v>
      </c>
    </row>
    <row r="43" spans="1:14" s="28" customFormat="1" ht="14.25" customHeight="1" x14ac:dyDescent="0.2">
      <c r="A43" s="30">
        <v>35</v>
      </c>
      <c r="B43" s="58" t="s">
        <v>4</v>
      </c>
      <c r="C43" s="40">
        <f>'Приложение 4'!L42</f>
        <v>0</v>
      </c>
      <c r="D43" s="40">
        <f>'Приложение 5'!L42</f>
        <v>0</v>
      </c>
      <c r="E43" s="40">
        <f>'Приложение 2'!L42</f>
        <v>36329.5</v>
      </c>
      <c r="F43" s="40">
        <f>'Приложение 3'!V43</f>
        <v>406957.8</v>
      </c>
      <c r="G43" s="40">
        <f t="shared" si="3"/>
        <v>443287.3</v>
      </c>
      <c r="H43" s="66"/>
      <c r="I43" s="84">
        <v>501279805.07999998</v>
      </c>
      <c r="J43" s="85">
        <v>462735.60006999999</v>
      </c>
      <c r="K43" s="85">
        <v>221538597.34</v>
      </c>
      <c r="L43" s="81">
        <f t="shared" si="4"/>
        <v>443077.19468000002</v>
      </c>
      <c r="M43" s="56">
        <v>531813.1</v>
      </c>
      <c r="N43" s="56">
        <f t="shared" si="5"/>
        <v>88525.799999999988</v>
      </c>
    </row>
    <row r="44" spans="1:14" s="28" customFormat="1" ht="14.25" customHeight="1" x14ac:dyDescent="0.2">
      <c r="A44" s="30">
        <v>36</v>
      </c>
      <c r="B44" s="58" t="s">
        <v>5</v>
      </c>
      <c r="C44" s="40">
        <f>'Приложение 4'!L43</f>
        <v>3.1</v>
      </c>
      <c r="D44" s="40">
        <f>'Приложение 5'!L43</f>
        <v>0.7</v>
      </c>
      <c r="E44" s="40">
        <f>'Приложение 2'!L43</f>
        <v>35746</v>
      </c>
      <c r="F44" s="40">
        <f>'Приложение 3'!V44</f>
        <v>387268.7</v>
      </c>
      <c r="G44" s="40">
        <f t="shared" si="3"/>
        <v>423018.5</v>
      </c>
      <c r="H44" s="66"/>
      <c r="I44" s="84">
        <v>470041008.91000009</v>
      </c>
      <c r="J44" s="85">
        <v>448101.68488999997</v>
      </c>
      <c r="K44" s="85">
        <v>211433405.24000001</v>
      </c>
      <c r="L44" s="81">
        <f t="shared" si="4"/>
        <v>422866.81048000004</v>
      </c>
      <c r="M44" s="56">
        <v>529894.40000000002</v>
      </c>
      <c r="N44" s="56">
        <f t="shared" si="5"/>
        <v>106875.90000000002</v>
      </c>
    </row>
    <row r="45" spans="1:14" s="28" customFormat="1" ht="14.25" customHeight="1" x14ac:dyDescent="0.2">
      <c r="A45" s="30">
        <v>37</v>
      </c>
      <c r="B45" s="58" t="s">
        <v>6</v>
      </c>
      <c r="C45" s="40">
        <f>'Приложение 4'!L44</f>
        <v>0</v>
      </c>
      <c r="D45" s="40">
        <f>'Приложение 5'!L44</f>
        <v>0</v>
      </c>
      <c r="E45" s="40">
        <f>'Приложение 2'!L44</f>
        <v>36321.800000000003</v>
      </c>
      <c r="F45" s="40">
        <f>'Приложение 3'!V45</f>
        <v>373677.8</v>
      </c>
      <c r="G45" s="40">
        <f t="shared" si="3"/>
        <v>409999.6</v>
      </c>
      <c r="H45" s="66"/>
      <c r="I45" s="84">
        <v>426507675.15999997</v>
      </c>
      <c r="J45" s="85">
        <v>404010.65038999997</v>
      </c>
      <c r="K45" s="85">
        <v>204935965.99000001</v>
      </c>
      <c r="L45" s="81">
        <f t="shared" si="4"/>
        <v>409871.93197999999</v>
      </c>
      <c r="M45" s="56">
        <v>444825.59999999998</v>
      </c>
      <c r="N45" s="56">
        <f t="shared" si="5"/>
        <v>34826</v>
      </c>
    </row>
    <row r="46" spans="1:14" s="28" customFormat="1" ht="14.25" customHeight="1" x14ac:dyDescent="0.2">
      <c r="A46" s="30">
        <v>38</v>
      </c>
      <c r="B46" s="58" t="s">
        <v>37</v>
      </c>
      <c r="C46" s="40">
        <f>'Приложение 4'!L45</f>
        <v>3.1</v>
      </c>
      <c r="D46" s="40">
        <f>'Приложение 5'!L45</f>
        <v>0.7</v>
      </c>
      <c r="E46" s="40">
        <f>'Приложение 2'!L45</f>
        <v>67463</v>
      </c>
      <c r="F46" s="40">
        <f>'Приложение 3'!V46</f>
        <v>1002260.1</v>
      </c>
      <c r="G46" s="40">
        <f t="shared" si="3"/>
        <v>1069726.8999999999</v>
      </c>
      <c r="H46" s="66"/>
      <c r="I46" s="84">
        <v>1196415611.46</v>
      </c>
      <c r="J46" s="85">
        <v>1134079.29929</v>
      </c>
      <c r="K46" s="85">
        <v>534647343.12</v>
      </c>
      <c r="L46" s="81">
        <f t="shared" si="4"/>
        <v>1069294.68624</v>
      </c>
      <c r="M46" s="56">
        <v>1401254.2</v>
      </c>
      <c r="N46" s="56">
        <f t="shared" si="5"/>
        <v>331527.30000000005</v>
      </c>
    </row>
    <row r="47" spans="1:14" s="28" customFormat="1" ht="14.25" customHeight="1" x14ac:dyDescent="0.2">
      <c r="A47" s="30">
        <v>39</v>
      </c>
      <c r="B47" s="58" t="s">
        <v>24</v>
      </c>
      <c r="C47" s="40">
        <f>'Приложение 4'!L46</f>
        <v>0</v>
      </c>
      <c r="D47" s="40">
        <f>'Приложение 5'!L46</f>
        <v>0</v>
      </c>
      <c r="E47" s="40">
        <f>'Приложение 2'!L46</f>
        <v>34913.599999999999</v>
      </c>
      <c r="F47" s="40">
        <f>'Приложение 3'!V47</f>
        <v>377319.5</v>
      </c>
      <c r="G47" s="40">
        <f t="shared" si="3"/>
        <v>412233.1</v>
      </c>
      <c r="H47" s="66"/>
      <c r="I47" s="84">
        <v>470030849.05000007</v>
      </c>
      <c r="J47" s="85">
        <v>432674.94291000004</v>
      </c>
      <c r="K47" s="85">
        <v>206059954.38999999</v>
      </c>
      <c r="L47" s="81">
        <f t="shared" si="4"/>
        <v>412119.90878</v>
      </c>
      <c r="M47" s="56">
        <v>484331.6</v>
      </c>
      <c r="N47" s="56">
        <f t="shared" si="5"/>
        <v>72098.5</v>
      </c>
    </row>
    <row r="48" spans="1:14" s="28" customFormat="1" ht="14.25" customHeight="1" x14ac:dyDescent="0.2">
      <c r="A48" s="30">
        <v>40</v>
      </c>
      <c r="B48" s="58" t="s">
        <v>7</v>
      </c>
      <c r="C48" s="40">
        <f>'Приложение 4'!L47</f>
        <v>3.1</v>
      </c>
      <c r="D48" s="40">
        <f>'Приложение 5'!L47</f>
        <v>0.7</v>
      </c>
      <c r="E48" s="40">
        <f>'Приложение 2'!L47</f>
        <v>70341.100000000006</v>
      </c>
      <c r="F48" s="40">
        <f>'Приложение 3'!V48</f>
        <v>725783</v>
      </c>
      <c r="G48" s="40">
        <f t="shared" si="3"/>
        <v>796127.9</v>
      </c>
      <c r="H48" s="66"/>
      <c r="I48" s="84">
        <v>845930357.9000001</v>
      </c>
      <c r="J48" s="85">
        <v>808336.52188000001</v>
      </c>
      <c r="K48" s="85">
        <v>397949243.35000002</v>
      </c>
      <c r="L48" s="81">
        <f t="shared" si="4"/>
        <v>795898.48670000001</v>
      </c>
      <c r="M48" s="56">
        <v>947226</v>
      </c>
      <c r="N48" s="56">
        <f t="shared" si="5"/>
        <v>151098.09999999998</v>
      </c>
    </row>
    <row r="49" spans="1:14" s="28" customFormat="1" ht="14.25" customHeight="1" x14ac:dyDescent="0.2">
      <c r="A49" s="30">
        <v>41</v>
      </c>
      <c r="B49" s="58" t="s">
        <v>8</v>
      </c>
      <c r="C49" s="40">
        <f>'Приложение 4'!L48</f>
        <v>3.1</v>
      </c>
      <c r="D49" s="40">
        <f>'Приложение 5'!L48</f>
        <v>0.7</v>
      </c>
      <c r="E49" s="40">
        <f>'Приложение 2'!L48</f>
        <v>25685.8</v>
      </c>
      <c r="F49" s="40">
        <f>'Приложение 3'!V49</f>
        <v>277415</v>
      </c>
      <c r="G49" s="40">
        <f t="shared" si="3"/>
        <v>303104.59999999998</v>
      </c>
      <c r="H49" s="66"/>
      <c r="I49" s="84">
        <v>341680542.14999998</v>
      </c>
      <c r="J49" s="85">
        <v>316637.90885000001</v>
      </c>
      <c r="K49" s="85">
        <v>151503415.44</v>
      </c>
      <c r="L49" s="81">
        <f t="shared" si="4"/>
        <v>303006.83088000002</v>
      </c>
      <c r="M49" s="56">
        <v>370220.9</v>
      </c>
      <c r="N49" s="56">
        <f t="shared" si="5"/>
        <v>67116.300000000047</v>
      </c>
    </row>
    <row r="50" spans="1:14" s="28" customFormat="1" ht="14.25" customHeight="1" x14ac:dyDescent="0.2">
      <c r="A50" s="30">
        <v>42</v>
      </c>
      <c r="B50" s="58" t="s">
        <v>61</v>
      </c>
      <c r="C50" s="40">
        <f>'Приложение 4'!L49</f>
        <v>0</v>
      </c>
      <c r="D50" s="40">
        <f>'Приложение 5'!L49</f>
        <v>0</v>
      </c>
      <c r="E50" s="40">
        <f>'Приложение 2'!L49</f>
        <v>152200.1</v>
      </c>
      <c r="F50" s="40">
        <f>'Приложение 3'!V50</f>
        <v>1584268.9</v>
      </c>
      <c r="G50" s="40">
        <f t="shared" si="3"/>
        <v>1736469</v>
      </c>
      <c r="H50" s="66"/>
      <c r="I50" s="84">
        <v>1802960987.7</v>
      </c>
      <c r="J50" s="85">
        <v>1770000.3292999999</v>
      </c>
      <c r="K50" s="85">
        <v>868021347.30999994</v>
      </c>
      <c r="L50" s="81">
        <f t="shared" si="4"/>
        <v>1736042.69462</v>
      </c>
      <c r="M50" s="56">
        <v>2005365.8</v>
      </c>
      <c r="N50" s="56">
        <f t="shared" si="5"/>
        <v>268896.80000000005</v>
      </c>
    </row>
    <row r="51" spans="1:14" s="28" customFormat="1" ht="14.25" customHeight="1" x14ac:dyDescent="0.2">
      <c r="A51" s="30">
        <v>43</v>
      </c>
      <c r="B51" s="58" t="s">
        <v>25</v>
      </c>
      <c r="C51" s="40">
        <f>'Приложение 4'!L50</f>
        <v>3.1</v>
      </c>
      <c r="D51" s="40">
        <f>'Приложение 5'!L50</f>
        <v>0.7</v>
      </c>
      <c r="E51" s="40">
        <f>'Приложение 2'!L50</f>
        <v>27354.5</v>
      </c>
      <c r="F51" s="40">
        <f>'Приложение 3'!V51</f>
        <v>352748.1</v>
      </c>
      <c r="G51" s="40">
        <f t="shared" si="3"/>
        <v>380106.39999999997</v>
      </c>
      <c r="H51" s="66"/>
      <c r="I51" s="84">
        <v>417995534.04000008</v>
      </c>
      <c r="J51" s="85">
        <v>391669.12366000004</v>
      </c>
      <c r="K51" s="85">
        <v>190000055.74000001</v>
      </c>
      <c r="L51" s="81">
        <f t="shared" si="4"/>
        <v>380000.11148000002</v>
      </c>
      <c r="M51" s="56">
        <v>461676.2</v>
      </c>
      <c r="N51" s="56">
        <f t="shared" si="5"/>
        <v>81569.800000000047</v>
      </c>
    </row>
    <row r="52" spans="1:14" s="28" customFormat="1" ht="14.25" customHeight="1" x14ac:dyDescent="0.2">
      <c r="A52" s="30">
        <v>44</v>
      </c>
      <c r="B52" s="58" t="s">
        <v>9</v>
      </c>
      <c r="C52" s="40">
        <f>'Приложение 4'!L51</f>
        <v>0</v>
      </c>
      <c r="D52" s="40">
        <f>'Приложение 5'!L51</f>
        <v>0</v>
      </c>
      <c r="E52" s="40">
        <f>'Приложение 2'!L51</f>
        <v>32728.3</v>
      </c>
      <c r="F52" s="40">
        <f>'Приложение 3'!V52</f>
        <v>327687.90000000002</v>
      </c>
      <c r="G52" s="40">
        <f t="shared" si="3"/>
        <v>360416.2</v>
      </c>
      <c r="H52" s="66"/>
      <c r="I52" s="84">
        <v>359178631.24000001</v>
      </c>
      <c r="J52" s="85">
        <v>358516.02664999996</v>
      </c>
      <c r="K52" s="85">
        <v>180133245.06999999</v>
      </c>
      <c r="L52" s="81">
        <f t="shared" si="4"/>
        <v>360266.49014000001</v>
      </c>
      <c r="M52" s="56">
        <v>409054.9</v>
      </c>
      <c r="N52" s="56">
        <f t="shared" si="5"/>
        <v>48638.700000000012</v>
      </c>
    </row>
    <row r="53" spans="1:14" s="28" customFormat="1" ht="14.25" customHeight="1" x14ac:dyDescent="0.2">
      <c r="A53" s="30">
        <v>45</v>
      </c>
      <c r="B53" s="58" t="s">
        <v>62</v>
      </c>
      <c r="C53" s="40">
        <f>'Приложение 4'!L52</f>
        <v>4</v>
      </c>
      <c r="D53" s="40">
        <f>'Приложение 5'!L52</f>
        <v>0.9</v>
      </c>
      <c r="E53" s="40">
        <f>'Приложение 2'!L52</f>
        <v>118958</v>
      </c>
      <c r="F53" s="40">
        <f>'Приложение 3'!V53</f>
        <v>1344462.1</v>
      </c>
      <c r="G53" s="40">
        <f t="shared" si="3"/>
        <v>1463425</v>
      </c>
      <c r="H53" s="66"/>
      <c r="I53" s="84">
        <v>1616690507.27</v>
      </c>
      <c r="J53" s="85">
        <v>1514938.9695599999</v>
      </c>
      <c r="K53" s="85">
        <v>731498969.99000001</v>
      </c>
      <c r="L53" s="81">
        <f t="shared" si="4"/>
        <v>1462997.93998</v>
      </c>
      <c r="M53" s="56">
        <v>1641098.7</v>
      </c>
      <c r="N53" s="56">
        <f t="shared" si="5"/>
        <v>177673.69999999995</v>
      </c>
    </row>
    <row r="54" spans="1:14" s="28" customFormat="1" ht="14.25" customHeight="1" x14ac:dyDescent="0.2">
      <c r="A54" s="30">
        <v>46</v>
      </c>
      <c r="B54" s="58" t="s">
        <v>43</v>
      </c>
      <c r="C54" s="40">
        <f>'Приложение 4'!L53</f>
        <v>3.4</v>
      </c>
      <c r="D54" s="40">
        <f>'Приложение 5'!L53</f>
        <v>0.7</v>
      </c>
      <c r="E54" s="40">
        <f>'Приложение 2'!L53</f>
        <v>36058</v>
      </c>
      <c r="F54" s="40">
        <f>'Приложение 3'!V54</f>
        <v>383959.3</v>
      </c>
      <c r="G54" s="40">
        <f t="shared" si="3"/>
        <v>420021.39999999997</v>
      </c>
      <c r="H54" s="66"/>
      <c r="I54" s="84">
        <v>496377101.34999996</v>
      </c>
      <c r="J54" s="85">
        <v>444158.58444999997</v>
      </c>
      <c r="K54" s="85">
        <v>209938014.03</v>
      </c>
      <c r="L54" s="81">
        <f t="shared" si="4"/>
        <v>419876.02805999998</v>
      </c>
      <c r="M54" s="56">
        <v>529756.69999999995</v>
      </c>
      <c r="N54" s="56">
        <f t="shared" si="5"/>
        <v>109735.29999999999</v>
      </c>
    </row>
    <row r="55" spans="1:14" s="28" customFormat="1" ht="14.25" customHeight="1" x14ac:dyDescent="0.2">
      <c r="A55" s="30">
        <v>47</v>
      </c>
      <c r="B55" s="58" t="s">
        <v>10</v>
      </c>
      <c r="C55" s="40">
        <f>'Приложение 4'!L54</f>
        <v>0</v>
      </c>
      <c r="D55" s="40">
        <f>'Приложение 5'!L54</f>
        <v>0</v>
      </c>
      <c r="E55" s="40">
        <f>'Приложение 2'!L54</f>
        <v>14804.9</v>
      </c>
      <c r="F55" s="40">
        <f>'Приложение 3'!V55</f>
        <v>166399.20000000001</v>
      </c>
      <c r="G55" s="40">
        <f t="shared" si="3"/>
        <v>181204.1</v>
      </c>
      <c r="H55" s="66"/>
      <c r="I55" s="84">
        <v>202372305.65999997</v>
      </c>
      <c r="J55" s="85">
        <v>194254.03690000001</v>
      </c>
      <c r="K55" s="85">
        <v>90576075.590000004</v>
      </c>
      <c r="L55" s="81">
        <f t="shared" si="4"/>
        <v>181152.15118000002</v>
      </c>
      <c r="M55" s="56">
        <v>213127.3</v>
      </c>
      <c r="N55" s="56">
        <f t="shared" si="5"/>
        <v>31923.199999999983</v>
      </c>
    </row>
    <row r="56" spans="1:14" s="28" customFormat="1" ht="14.25" customHeight="1" x14ac:dyDescent="0.2">
      <c r="A56" s="30">
        <v>48</v>
      </c>
      <c r="B56" s="58" t="s">
        <v>51</v>
      </c>
      <c r="C56" s="40">
        <f>'Приложение 4'!L55</f>
        <v>7.1</v>
      </c>
      <c r="D56" s="40">
        <f>'Приложение 5'!L55</f>
        <v>1.5</v>
      </c>
      <c r="E56" s="40">
        <f>'Приложение 2'!L55</f>
        <v>38862</v>
      </c>
      <c r="F56" s="40">
        <f>'Приложение 3'!V56</f>
        <v>398830</v>
      </c>
      <c r="G56" s="40">
        <f t="shared" si="3"/>
        <v>437700.6</v>
      </c>
      <c r="H56" s="66"/>
      <c r="I56" s="84">
        <v>494315683.75999993</v>
      </c>
      <c r="J56" s="85">
        <v>459529.73905000003</v>
      </c>
      <c r="K56" s="85">
        <v>218789900.19999999</v>
      </c>
      <c r="L56" s="81">
        <f t="shared" si="4"/>
        <v>437579.80039999995</v>
      </c>
      <c r="M56" s="56">
        <v>565595.1</v>
      </c>
      <c r="N56" s="56">
        <f t="shared" si="5"/>
        <v>127894.5</v>
      </c>
    </row>
    <row r="57" spans="1:14" s="28" customFormat="1" ht="14.25" customHeight="1" x14ac:dyDescent="0.2">
      <c r="A57" s="30">
        <v>49</v>
      </c>
      <c r="B57" s="58" t="s">
        <v>11</v>
      </c>
      <c r="C57" s="40">
        <f>'Приложение 4'!L56</f>
        <v>0</v>
      </c>
      <c r="D57" s="40">
        <f>'Приложение 5'!L56</f>
        <v>0</v>
      </c>
      <c r="E57" s="40">
        <f>'Приложение 2'!L56</f>
        <v>34145.800000000003</v>
      </c>
      <c r="F57" s="40">
        <f>'Приложение 3'!V57</f>
        <v>362137.1</v>
      </c>
      <c r="G57" s="40">
        <f t="shared" si="3"/>
        <v>396282.89999999997</v>
      </c>
      <c r="H57" s="66"/>
      <c r="I57" s="84">
        <v>449749199.25</v>
      </c>
      <c r="J57" s="85">
        <v>417153.13842999999</v>
      </c>
      <c r="K57" s="85">
        <v>198077367.72</v>
      </c>
      <c r="L57" s="81">
        <f t="shared" si="4"/>
        <v>396154.73544000002</v>
      </c>
      <c r="M57" s="56">
        <v>439144.1</v>
      </c>
      <c r="N57" s="56">
        <f t="shared" si="5"/>
        <v>42861.200000000012</v>
      </c>
    </row>
    <row r="58" spans="1:14" s="64" customFormat="1" ht="14.25" customHeight="1" x14ac:dyDescent="0.2">
      <c r="A58" s="62">
        <v>50</v>
      </c>
      <c r="B58" s="63" t="s">
        <v>26</v>
      </c>
      <c r="C58" s="56">
        <f>'Приложение 4'!L57</f>
        <v>6.1</v>
      </c>
      <c r="D58" s="56">
        <f>'Приложение 5'!L57</f>
        <v>1.3</v>
      </c>
      <c r="E58" s="56">
        <f>'Приложение 2'!L57</f>
        <v>26555.7</v>
      </c>
      <c r="F58" s="56">
        <f>'Приложение 3'!V58</f>
        <v>419661.5</v>
      </c>
      <c r="G58" s="40">
        <f t="shared" si="3"/>
        <v>446224.6</v>
      </c>
      <c r="H58" s="66"/>
      <c r="I58" s="84">
        <v>466365397.08999997</v>
      </c>
      <c r="J58" s="85">
        <v>435259.75362999999</v>
      </c>
      <c r="K58" s="85">
        <v>223059366.53</v>
      </c>
      <c r="L58" s="81">
        <f t="shared" si="4"/>
        <v>446118.73306</v>
      </c>
      <c r="M58" s="56">
        <v>516820.4</v>
      </c>
      <c r="N58" s="56">
        <f t="shared" si="5"/>
        <v>70595.800000000047</v>
      </c>
    </row>
    <row r="59" spans="1:14" s="28" customFormat="1" ht="14.25" customHeight="1" x14ac:dyDescent="0.2">
      <c r="A59" s="30">
        <v>51</v>
      </c>
      <c r="B59" s="58" t="s">
        <v>12</v>
      </c>
      <c r="C59" s="40">
        <f>'Приложение 4'!L58</f>
        <v>0</v>
      </c>
      <c r="D59" s="40">
        <f>'Приложение 5'!L58</f>
        <v>0</v>
      </c>
      <c r="E59" s="40">
        <f>'Приложение 2'!L58</f>
        <v>28735.599999999999</v>
      </c>
      <c r="F59" s="40">
        <f>'Приложение 3'!V59</f>
        <v>367249.9</v>
      </c>
      <c r="G59" s="40">
        <f t="shared" si="3"/>
        <v>395985.5</v>
      </c>
      <c r="H59" s="66"/>
      <c r="I59" s="84">
        <v>427541515.92999995</v>
      </c>
      <c r="J59" s="85">
        <v>398929.75485999999</v>
      </c>
      <c r="K59" s="85">
        <v>197948075.56999999</v>
      </c>
      <c r="L59" s="81">
        <f t="shared" si="4"/>
        <v>395896.15113999997</v>
      </c>
      <c r="M59" s="56">
        <v>454836.9</v>
      </c>
      <c r="N59" s="56">
        <f t="shared" si="5"/>
        <v>58851.400000000023</v>
      </c>
    </row>
    <row r="60" spans="1:14" s="28" customFormat="1" ht="14.25" customHeight="1" x14ac:dyDescent="0.2">
      <c r="A60" s="30">
        <v>52</v>
      </c>
      <c r="B60" s="58" t="s">
        <v>72</v>
      </c>
      <c r="C60" s="40">
        <f>'Приложение 4'!L59</f>
        <v>0</v>
      </c>
      <c r="D60" s="40">
        <f>'Приложение 5'!L59</f>
        <v>0</v>
      </c>
      <c r="E60" s="40">
        <f>'Приложение 2'!L59</f>
        <v>4914.7</v>
      </c>
      <c r="F60" s="40">
        <f>'Приложение 3'!V60</f>
        <v>62953.9</v>
      </c>
      <c r="G60" s="40">
        <f t="shared" si="3"/>
        <v>67868.600000000006</v>
      </c>
      <c r="H60" s="66"/>
      <c r="I60" s="84">
        <v>71919176.329999983</v>
      </c>
      <c r="J60" s="85">
        <v>74594.599799999996</v>
      </c>
      <c r="K60" s="85">
        <v>33925930.350000001</v>
      </c>
      <c r="L60" s="81">
        <f t="shared" si="4"/>
        <v>67851.860700000005</v>
      </c>
      <c r="M60" s="56">
        <v>85845.5</v>
      </c>
      <c r="N60" s="56">
        <f t="shared" si="5"/>
        <v>17976.899999999994</v>
      </c>
    </row>
    <row r="61" spans="1:14" s="28" customFormat="1" ht="14.25" customHeight="1" x14ac:dyDescent="0.2">
      <c r="A61" s="30">
        <v>53</v>
      </c>
      <c r="B61" s="58" t="s">
        <v>13</v>
      </c>
      <c r="C61" s="40">
        <f>'Приложение 4'!L60</f>
        <v>0</v>
      </c>
      <c r="D61" s="40">
        <f>'Приложение 5'!L60</f>
        <v>0</v>
      </c>
      <c r="E61" s="40">
        <f>'Приложение 2'!L60</f>
        <v>146193</v>
      </c>
      <c r="F61" s="40">
        <f>'Приложение 3'!V61</f>
        <v>2015759.4</v>
      </c>
      <c r="G61" s="40">
        <f t="shared" si="3"/>
        <v>2161952.4</v>
      </c>
      <c r="H61" s="66"/>
      <c r="I61" s="84">
        <v>2167741892.1100001</v>
      </c>
      <c r="J61" s="85">
        <v>2143984.3371899999</v>
      </c>
      <c r="K61" s="85">
        <v>1080582301.6400001</v>
      </c>
      <c r="L61" s="81">
        <f t="shared" si="4"/>
        <v>2161164.6032800004</v>
      </c>
      <c r="M61" s="56">
        <v>2347483.5</v>
      </c>
      <c r="N61" s="56">
        <f t="shared" si="5"/>
        <v>185531.10000000009</v>
      </c>
    </row>
    <row r="62" spans="1:14" s="28" customFormat="1" ht="14.25" customHeight="1" x14ac:dyDescent="0.2">
      <c r="A62" s="30">
        <v>54</v>
      </c>
      <c r="B62" s="58" t="s">
        <v>27</v>
      </c>
      <c r="C62" s="40">
        <f>'Приложение 4'!L61</f>
        <v>4.3</v>
      </c>
      <c r="D62" s="40">
        <f>'Приложение 5'!L61</f>
        <v>0.9</v>
      </c>
      <c r="E62" s="40">
        <f>'Приложение 2'!L61</f>
        <v>16866.099999999999</v>
      </c>
      <c r="F62" s="40">
        <f>'Приложение 3'!V62</f>
        <v>308552.7</v>
      </c>
      <c r="G62" s="40">
        <f t="shared" si="3"/>
        <v>325424</v>
      </c>
      <c r="H62" s="66"/>
      <c r="I62" s="84">
        <v>338464675.69000006</v>
      </c>
      <c r="J62" s="85">
        <v>328549.51156999997</v>
      </c>
      <c r="K62" s="85">
        <v>162640640.19</v>
      </c>
      <c r="L62" s="81">
        <f t="shared" si="4"/>
        <v>325281.28038000001</v>
      </c>
      <c r="M62" s="56">
        <v>458613</v>
      </c>
      <c r="N62" s="56">
        <f t="shared" si="5"/>
        <v>133189</v>
      </c>
    </row>
    <row r="63" spans="1:14" s="28" customFormat="1" ht="14.25" customHeight="1" x14ac:dyDescent="0.2">
      <c r="A63" s="30">
        <v>55</v>
      </c>
      <c r="B63" s="58" t="s">
        <v>44</v>
      </c>
      <c r="C63" s="40">
        <f>'Приложение 4'!L62</f>
        <v>3.1</v>
      </c>
      <c r="D63" s="40">
        <f>'Приложение 5'!L62</f>
        <v>0.7</v>
      </c>
      <c r="E63" s="40">
        <f>'Приложение 2'!L62</f>
        <v>58273.8</v>
      </c>
      <c r="F63" s="40">
        <f>'Приложение 3'!V63</f>
        <v>716466.8</v>
      </c>
      <c r="G63" s="40">
        <f t="shared" si="3"/>
        <v>774744.4</v>
      </c>
      <c r="H63" s="66"/>
      <c r="I63" s="84">
        <v>835800302.26999998</v>
      </c>
      <c r="J63" s="85">
        <v>788621.02627000003</v>
      </c>
      <c r="K63" s="85">
        <v>387231299.75999999</v>
      </c>
      <c r="L63" s="81">
        <f t="shared" si="4"/>
        <v>774462.59951999993</v>
      </c>
      <c r="M63" s="56">
        <v>1036990.9</v>
      </c>
      <c r="N63" s="56">
        <f t="shared" si="5"/>
        <v>262246.5</v>
      </c>
    </row>
    <row r="64" spans="1:14" s="28" customFormat="1" ht="14.25" customHeight="1" x14ac:dyDescent="0.2">
      <c r="A64" s="30">
        <v>56</v>
      </c>
      <c r="B64" s="58" t="s">
        <v>28</v>
      </c>
      <c r="C64" s="40">
        <f>'Приложение 4'!L63</f>
        <v>0</v>
      </c>
      <c r="D64" s="40">
        <f>'Приложение 5'!L63</f>
        <v>0</v>
      </c>
      <c r="E64" s="40">
        <f>'Приложение 2'!L63</f>
        <v>15227.9</v>
      </c>
      <c r="F64" s="40">
        <f>'Приложение 3'!V64</f>
        <v>160774.70000000001</v>
      </c>
      <c r="G64" s="40">
        <f t="shared" si="3"/>
        <v>176002.6</v>
      </c>
      <c r="H64" s="66"/>
      <c r="I64" s="84">
        <v>196562900.00000003</v>
      </c>
      <c r="J64" s="85">
        <v>181192.72040000002</v>
      </c>
      <c r="K64" s="85">
        <v>87972918.129999995</v>
      </c>
      <c r="L64" s="81">
        <f t="shared" si="4"/>
        <v>175945.83625999998</v>
      </c>
      <c r="M64" s="56">
        <v>214364.79999999999</v>
      </c>
      <c r="N64" s="56">
        <f t="shared" si="5"/>
        <v>38362.199999999983</v>
      </c>
    </row>
    <row r="65" spans="1:14" s="28" customFormat="1" ht="14.25" customHeight="1" x14ac:dyDescent="0.2">
      <c r="A65" s="30">
        <v>57</v>
      </c>
      <c r="B65" s="58" t="s">
        <v>63</v>
      </c>
      <c r="C65" s="40">
        <f>'Приложение 4'!L64</f>
        <v>0</v>
      </c>
      <c r="D65" s="40">
        <f>'Приложение 5'!L64</f>
        <v>0</v>
      </c>
      <c r="E65" s="40">
        <f>'Приложение 2'!L64</f>
        <v>113670.3</v>
      </c>
      <c r="F65" s="40">
        <f>'Приложение 3'!V65</f>
        <v>1300981.8999999999</v>
      </c>
      <c r="G65" s="40">
        <f t="shared" si="3"/>
        <v>1414652.2</v>
      </c>
      <c r="H65" s="66"/>
      <c r="I65" s="84">
        <v>1476623321.55</v>
      </c>
      <c r="J65" s="85">
        <v>1412180.2390699999</v>
      </c>
      <c r="K65" s="85">
        <v>707161350.90999997</v>
      </c>
      <c r="L65" s="81">
        <f t="shared" si="4"/>
        <v>1414322.7018199998</v>
      </c>
      <c r="M65" s="56">
        <v>1677056.6</v>
      </c>
      <c r="N65" s="56">
        <f t="shared" si="5"/>
        <v>262404.40000000014</v>
      </c>
    </row>
    <row r="66" spans="1:14" s="28" customFormat="1" ht="14.25" customHeight="1" x14ac:dyDescent="0.2">
      <c r="A66" s="30">
        <v>58</v>
      </c>
      <c r="B66" s="58" t="s">
        <v>64</v>
      </c>
      <c r="C66" s="40">
        <f>'Приложение 4'!L65</f>
        <v>0</v>
      </c>
      <c r="D66" s="40">
        <f>'Приложение 5'!L65</f>
        <v>0</v>
      </c>
      <c r="E66" s="40">
        <f>'Приложение 2'!L65</f>
        <v>84261.4</v>
      </c>
      <c r="F66" s="40">
        <f>'Приложение 3'!V66</f>
        <v>1001354.8</v>
      </c>
      <c r="G66" s="40">
        <f t="shared" si="3"/>
        <v>1085616.2</v>
      </c>
      <c r="H66" s="66"/>
      <c r="I66" s="84">
        <v>1206281163.3199999</v>
      </c>
      <c r="J66" s="85">
        <v>1113714.7586600001</v>
      </c>
      <c r="K66" s="85">
        <v>542646376.50999999</v>
      </c>
      <c r="L66" s="81">
        <f t="shared" si="4"/>
        <v>1085292.7530199999</v>
      </c>
      <c r="M66" s="56">
        <v>1610714.8</v>
      </c>
      <c r="N66" s="56">
        <f t="shared" si="5"/>
        <v>525098.60000000009</v>
      </c>
    </row>
    <row r="67" spans="1:14" s="28" customFormat="1" ht="14.25" customHeight="1" x14ac:dyDescent="0.2">
      <c r="A67" s="30">
        <v>59</v>
      </c>
      <c r="B67" s="58" t="s">
        <v>45</v>
      </c>
      <c r="C67" s="40">
        <f>'Приложение 4'!L66</f>
        <v>7.1</v>
      </c>
      <c r="D67" s="40">
        <f>'Приложение 5'!L66</f>
        <v>1.5</v>
      </c>
      <c r="E67" s="40">
        <f>'Приложение 2'!L66</f>
        <v>85095.6</v>
      </c>
      <c r="F67" s="40">
        <f>'Приложение 3'!V67</f>
        <v>1134376.8</v>
      </c>
      <c r="G67" s="40">
        <f t="shared" si="3"/>
        <v>1219481</v>
      </c>
      <c r="H67" s="66"/>
      <c r="I67" s="84">
        <v>1274664314.45</v>
      </c>
      <c r="J67" s="85">
        <v>1223581.7707700001</v>
      </c>
      <c r="K67" s="85">
        <v>609505356.51999998</v>
      </c>
      <c r="L67" s="81">
        <f t="shared" si="4"/>
        <v>1219010.7130400001</v>
      </c>
      <c r="M67" s="56">
        <v>1291953.3</v>
      </c>
      <c r="N67" s="56">
        <f t="shared" si="5"/>
        <v>72472.300000000047</v>
      </c>
    </row>
    <row r="68" spans="1:14" s="28" customFormat="1" ht="14.25" customHeight="1" x14ac:dyDescent="0.2">
      <c r="A68" s="30">
        <v>60</v>
      </c>
      <c r="B68" s="58" t="s">
        <v>14</v>
      </c>
      <c r="C68" s="40">
        <f>'Приложение 4'!L67</f>
        <v>30.3</v>
      </c>
      <c r="D68" s="40">
        <f>'Приложение 5'!L67</f>
        <v>3.9</v>
      </c>
      <c r="E68" s="40">
        <f>'Приложение 2'!L67</f>
        <v>23259.200000000001</v>
      </c>
      <c r="F68" s="40">
        <f>'Приложение 3'!V68</f>
        <v>217606.39999999999</v>
      </c>
      <c r="G68" s="40">
        <f t="shared" si="3"/>
        <v>240899.8</v>
      </c>
      <c r="H68" s="66"/>
      <c r="I68" s="84">
        <v>278682485.25999999</v>
      </c>
      <c r="J68" s="85">
        <v>255398.50414999999</v>
      </c>
      <c r="K68" s="85">
        <v>120398212.01000001</v>
      </c>
      <c r="L68" s="81">
        <f t="shared" si="4"/>
        <v>240796.42402000001</v>
      </c>
      <c r="M68" s="56">
        <v>275515.59999999998</v>
      </c>
      <c r="N68" s="56">
        <f t="shared" si="5"/>
        <v>34615.799999999988</v>
      </c>
    </row>
    <row r="69" spans="1:14" s="28" customFormat="1" ht="14.25" customHeight="1" x14ac:dyDescent="0.2">
      <c r="A69" s="30">
        <v>61</v>
      </c>
      <c r="B69" s="58" t="s">
        <v>46</v>
      </c>
      <c r="C69" s="40">
        <f>'Приложение 4'!L68</f>
        <v>0</v>
      </c>
      <c r="D69" s="40">
        <f>'Приложение 5'!L68</f>
        <v>0</v>
      </c>
      <c r="E69" s="40">
        <f>'Приложение 2'!L68</f>
        <v>37195.800000000003</v>
      </c>
      <c r="F69" s="40">
        <f>'Приложение 3'!V69</f>
        <v>448891.5</v>
      </c>
      <c r="G69" s="40">
        <f t="shared" si="3"/>
        <v>486087.3</v>
      </c>
      <c r="H69" s="66"/>
      <c r="I69" s="84">
        <v>509612779.13</v>
      </c>
      <c r="J69" s="85">
        <v>482321</v>
      </c>
      <c r="K69" s="85">
        <v>242984251.75</v>
      </c>
      <c r="L69" s="81">
        <f t="shared" si="4"/>
        <v>485968.50349999999</v>
      </c>
      <c r="M69" s="56">
        <v>593247.69999999995</v>
      </c>
      <c r="N69" s="56">
        <f t="shared" si="5"/>
        <v>107160.39999999997</v>
      </c>
    </row>
    <row r="70" spans="1:14" s="28" customFormat="1" ht="14.25" customHeight="1" x14ac:dyDescent="0.2">
      <c r="A70" s="30">
        <v>62</v>
      </c>
      <c r="B70" s="58" t="s">
        <v>29</v>
      </c>
      <c r="C70" s="40">
        <f>'Приложение 4'!L69</f>
        <v>3.1</v>
      </c>
      <c r="D70" s="40">
        <f>'Приложение 5'!L69</f>
        <v>0.7</v>
      </c>
      <c r="E70" s="40">
        <f>'Приложение 2'!L69</f>
        <v>17579.7</v>
      </c>
      <c r="F70" s="40">
        <f>'Приложение 3'!V70</f>
        <v>198694.39999999999</v>
      </c>
      <c r="G70" s="40">
        <f t="shared" ref="G70:G94" si="6">C70+D70+E70+F70</f>
        <v>216277.9</v>
      </c>
      <c r="H70" s="66"/>
      <c r="I70" s="84">
        <v>234740328.31999999</v>
      </c>
      <c r="J70" s="85">
        <v>215472.78394999998</v>
      </c>
      <c r="K70" s="85">
        <v>108093248.53</v>
      </c>
      <c r="L70" s="81">
        <f t="shared" si="4"/>
        <v>216186.49705999999</v>
      </c>
      <c r="M70" s="56">
        <v>255714.4</v>
      </c>
      <c r="N70" s="56">
        <f t="shared" si="5"/>
        <v>39436.5</v>
      </c>
    </row>
    <row r="71" spans="1:14" s="28" customFormat="1" ht="14.25" customHeight="1" x14ac:dyDescent="0.2">
      <c r="A71" s="30">
        <v>63</v>
      </c>
      <c r="B71" s="58" t="s">
        <v>38</v>
      </c>
      <c r="C71" s="40">
        <f>'Приложение 4'!L70</f>
        <v>0</v>
      </c>
      <c r="D71" s="40">
        <f>'Приложение 5'!L70</f>
        <v>0</v>
      </c>
      <c r="E71" s="40">
        <f>'Приложение 2'!L70</f>
        <v>143644</v>
      </c>
      <c r="F71" s="40">
        <f>'Приложение 3'!V71</f>
        <v>1626502.9</v>
      </c>
      <c r="G71" s="40">
        <f t="shared" si="6"/>
        <v>1770146.9</v>
      </c>
      <c r="H71" s="66"/>
      <c r="I71" s="84">
        <v>1898780175.6299996</v>
      </c>
      <c r="J71" s="85">
        <v>1783257.4665099999</v>
      </c>
      <c r="K71" s="85">
        <v>884879923</v>
      </c>
      <c r="L71" s="81">
        <f t="shared" si="4"/>
        <v>1769759.8459999999</v>
      </c>
      <c r="M71" s="56">
        <v>2299151.2000000002</v>
      </c>
      <c r="N71" s="56">
        <f t="shared" si="5"/>
        <v>529004.30000000028</v>
      </c>
    </row>
    <row r="72" spans="1:14" s="28" customFormat="1" ht="14.25" customHeight="1" x14ac:dyDescent="0.2">
      <c r="A72" s="30">
        <v>64</v>
      </c>
      <c r="B72" s="58" t="s">
        <v>15</v>
      </c>
      <c r="C72" s="40">
        <f>'Приложение 4'!L71</f>
        <v>3.1</v>
      </c>
      <c r="D72" s="40">
        <f>'Приложение 5'!L71</f>
        <v>0.7</v>
      </c>
      <c r="E72" s="40">
        <f>'Приложение 2'!L71</f>
        <v>22854.400000000001</v>
      </c>
      <c r="F72" s="40">
        <f>'Приложение 3'!V72</f>
        <v>313793.7</v>
      </c>
      <c r="G72" s="40">
        <f t="shared" si="6"/>
        <v>336651.9</v>
      </c>
      <c r="H72" s="66"/>
      <c r="I72" s="84">
        <v>373904224.80999994</v>
      </c>
      <c r="J72" s="85">
        <v>345273.95372000005</v>
      </c>
      <c r="K72" s="85">
        <v>168271450.08000001</v>
      </c>
      <c r="L72" s="81">
        <f t="shared" si="4"/>
        <v>336542.90016000002</v>
      </c>
      <c r="M72" s="56">
        <v>398326.1</v>
      </c>
      <c r="N72" s="56">
        <f t="shared" si="5"/>
        <v>61674.199999999953</v>
      </c>
    </row>
    <row r="73" spans="1:14" s="28" customFormat="1" ht="14.25" customHeight="1" x14ac:dyDescent="0.2">
      <c r="A73" s="30">
        <v>65</v>
      </c>
      <c r="B73" s="58" t="s">
        <v>48</v>
      </c>
      <c r="C73" s="40">
        <f>'Приложение 4'!L72</f>
        <v>3.1</v>
      </c>
      <c r="D73" s="40">
        <f>'Приложение 5'!L72</f>
        <v>3.9</v>
      </c>
      <c r="E73" s="40">
        <f>'Приложение 2'!L72</f>
        <v>79992.3</v>
      </c>
      <c r="F73" s="40">
        <f>'Приложение 3'!V73</f>
        <v>995228.2</v>
      </c>
      <c r="G73" s="40">
        <f t="shared" si="6"/>
        <v>1075227.5</v>
      </c>
      <c r="H73" s="66"/>
      <c r="I73" s="84">
        <v>1128888667.7400002</v>
      </c>
      <c r="J73" s="85">
        <v>1067560.1041999999</v>
      </c>
      <c r="K73" s="85">
        <v>537478559.62</v>
      </c>
      <c r="L73" s="81">
        <f t="shared" ref="L73:L104" si="7">K73*2/1000</f>
        <v>1074957.1192399999</v>
      </c>
      <c r="M73" s="56">
        <v>1295863.8999999999</v>
      </c>
      <c r="N73" s="56">
        <f t="shared" ref="N73:N104" si="8">M73-G73</f>
        <v>220636.39999999991</v>
      </c>
    </row>
    <row r="74" spans="1:14" s="28" customFormat="1" ht="14.25" customHeight="1" x14ac:dyDescent="0.2">
      <c r="A74" s="30">
        <v>66</v>
      </c>
      <c r="B74" s="58" t="s">
        <v>49</v>
      </c>
      <c r="C74" s="40">
        <f>'Приложение 4'!L73</f>
        <v>0</v>
      </c>
      <c r="D74" s="40">
        <f>'Приложение 5'!L73</f>
        <v>0</v>
      </c>
      <c r="E74" s="40">
        <f>'Приложение 2'!L73</f>
        <v>78453</v>
      </c>
      <c r="F74" s="40">
        <f>'Приложение 3'!V74</f>
        <v>890087.1</v>
      </c>
      <c r="G74" s="40">
        <f t="shared" si="6"/>
        <v>968540.1</v>
      </c>
      <c r="H74" s="66"/>
      <c r="I74" s="84">
        <v>1061105612.0599998</v>
      </c>
      <c r="J74" s="85">
        <v>999525.38428999996</v>
      </c>
      <c r="K74" s="85">
        <v>484162541.54000002</v>
      </c>
      <c r="L74" s="81">
        <f t="shared" si="7"/>
        <v>968325.08308000001</v>
      </c>
      <c r="M74" s="56">
        <v>1122162.8999999999</v>
      </c>
      <c r="N74" s="56">
        <f t="shared" si="8"/>
        <v>153622.79999999993</v>
      </c>
    </row>
    <row r="75" spans="1:14" s="28" customFormat="1" ht="14.25" customHeight="1" x14ac:dyDescent="0.2">
      <c r="A75" s="30">
        <v>67</v>
      </c>
      <c r="B75" s="58" t="s">
        <v>73</v>
      </c>
      <c r="C75" s="40">
        <f>'Приложение 4'!L74</f>
        <v>0</v>
      </c>
      <c r="D75" s="40">
        <f>'Приложение 5'!L74</f>
        <v>0</v>
      </c>
      <c r="E75" s="40">
        <f>'Приложение 2'!L74</f>
        <v>24324.400000000001</v>
      </c>
      <c r="F75" s="40">
        <f>'Приложение 3'!V75</f>
        <v>298286.5</v>
      </c>
      <c r="G75" s="40">
        <f t="shared" si="6"/>
        <v>322610.90000000002</v>
      </c>
      <c r="H75" s="66"/>
      <c r="I75" s="84">
        <v>325967594.66999996</v>
      </c>
      <c r="J75" s="85">
        <v>314203.68595000001</v>
      </c>
      <c r="K75" s="85">
        <v>161252250.56</v>
      </c>
      <c r="L75" s="81">
        <f t="shared" si="7"/>
        <v>322504.50112000003</v>
      </c>
      <c r="M75" s="56">
        <v>346960</v>
      </c>
      <c r="N75" s="56">
        <f t="shared" si="8"/>
        <v>24349.099999999977</v>
      </c>
    </row>
    <row r="76" spans="1:14" s="28" customFormat="1" ht="14.25" customHeight="1" x14ac:dyDescent="0.2">
      <c r="A76" s="30">
        <v>68</v>
      </c>
      <c r="B76" s="58" t="s">
        <v>52</v>
      </c>
      <c r="C76" s="40">
        <f>'Приложение 4'!L75</f>
        <v>0</v>
      </c>
      <c r="D76" s="40">
        <f>'Приложение 5'!L75</f>
        <v>0</v>
      </c>
      <c r="E76" s="40">
        <f>'Приложение 2'!L75</f>
        <v>137459.20000000001</v>
      </c>
      <c r="F76" s="40">
        <f>'Приложение 3'!V76</f>
        <v>1626927.4</v>
      </c>
      <c r="G76" s="40">
        <f t="shared" si="6"/>
        <v>1764386.5999999999</v>
      </c>
      <c r="H76" s="66"/>
      <c r="I76" s="84">
        <v>1853372939.4899998</v>
      </c>
      <c r="J76" s="85">
        <v>1806796.10032</v>
      </c>
      <c r="K76" s="85">
        <v>881968456.20000005</v>
      </c>
      <c r="L76" s="81">
        <f t="shared" si="7"/>
        <v>1763936.9124</v>
      </c>
      <c r="M76" s="56">
        <v>1999326.6</v>
      </c>
      <c r="N76" s="56">
        <f t="shared" si="8"/>
        <v>234940.00000000023</v>
      </c>
    </row>
    <row r="77" spans="1:14" s="28" customFormat="1" ht="14.25" customHeight="1" x14ac:dyDescent="0.2">
      <c r="A77" s="30">
        <v>69</v>
      </c>
      <c r="B77" s="58" t="s">
        <v>16</v>
      </c>
      <c r="C77" s="40">
        <f>'Приложение 4'!L76</f>
        <v>3.1</v>
      </c>
      <c r="D77" s="40">
        <f>'Приложение 5'!L76</f>
        <v>0.7</v>
      </c>
      <c r="E77" s="40">
        <f>'Приложение 2'!L76</f>
        <v>21375.8</v>
      </c>
      <c r="F77" s="40">
        <f>'Приложение 3'!V77</f>
        <v>246756.5</v>
      </c>
      <c r="G77" s="40">
        <f t="shared" si="6"/>
        <v>268136.09999999998</v>
      </c>
      <c r="H77" s="66"/>
      <c r="I77" s="84">
        <v>304278288.23000002</v>
      </c>
      <c r="J77" s="85">
        <v>282780.96156999998</v>
      </c>
      <c r="K77" s="85">
        <v>134005905.36</v>
      </c>
      <c r="L77" s="81">
        <f t="shared" si="7"/>
        <v>268011.81072000001</v>
      </c>
      <c r="M77" s="56">
        <v>379232.7</v>
      </c>
      <c r="N77" s="56">
        <f t="shared" si="8"/>
        <v>111096.60000000003</v>
      </c>
    </row>
    <row r="78" spans="1:14" s="28" customFormat="1" ht="14.25" customHeight="1" x14ac:dyDescent="0.2">
      <c r="A78" s="30">
        <v>70</v>
      </c>
      <c r="B78" s="58" t="s">
        <v>17</v>
      </c>
      <c r="C78" s="40">
        <f>'Приложение 4'!L77</f>
        <v>0</v>
      </c>
      <c r="D78" s="40">
        <f>'Приложение 5'!L77</f>
        <v>0</v>
      </c>
      <c r="E78" s="40">
        <f>'Приложение 2'!L77</f>
        <v>20445.900000000001</v>
      </c>
      <c r="F78" s="40">
        <f>'Приложение 3'!V78</f>
        <v>348227.4</v>
      </c>
      <c r="G78" s="40">
        <f t="shared" si="6"/>
        <v>368673.30000000005</v>
      </c>
      <c r="H78" s="66"/>
      <c r="I78" s="84">
        <v>392147312.13999999</v>
      </c>
      <c r="J78" s="85">
        <v>369830.67377999995</v>
      </c>
      <c r="K78" s="85">
        <v>184285209.97</v>
      </c>
      <c r="L78" s="81">
        <f t="shared" si="7"/>
        <v>368570.41993999999</v>
      </c>
      <c r="M78" s="56">
        <v>399521.5</v>
      </c>
      <c r="N78" s="56">
        <f t="shared" si="8"/>
        <v>30848.199999999953</v>
      </c>
    </row>
    <row r="79" spans="1:14" s="28" customFormat="1" ht="14.25" customHeight="1" x14ac:dyDescent="0.2">
      <c r="A79" s="30">
        <v>71</v>
      </c>
      <c r="B79" s="58" t="s">
        <v>18</v>
      </c>
      <c r="C79" s="40">
        <f>'Приложение 4'!L78</f>
        <v>0</v>
      </c>
      <c r="D79" s="40">
        <f>'Приложение 5'!L78</f>
        <v>0</v>
      </c>
      <c r="E79" s="40">
        <f>'Приложение 2'!L78</f>
        <v>35814.400000000001</v>
      </c>
      <c r="F79" s="40">
        <f>'Приложение 3'!V79</f>
        <v>362307.8</v>
      </c>
      <c r="G79" s="40">
        <f t="shared" si="6"/>
        <v>398122.2</v>
      </c>
      <c r="H79" s="66"/>
      <c r="I79" s="84">
        <v>420926394.80000001</v>
      </c>
      <c r="J79" s="85">
        <v>407388.29099000001</v>
      </c>
      <c r="K79" s="85">
        <v>198977755</v>
      </c>
      <c r="L79" s="81">
        <f t="shared" si="7"/>
        <v>397955.51</v>
      </c>
      <c r="M79" s="56">
        <v>481396.7</v>
      </c>
      <c r="N79" s="56">
        <f t="shared" si="8"/>
        <v>83274.5</v>
      </c>
    </row>
    <row r="80" spans="1:14" s="28" customFormat="1" ht="14.25" customHeight="1" x14ac:dyDescent="0.2">
      <c r="A80" s="30">
        <v>72</v>
      </c>
      <c r="B80" s="58" t="s">
        <v>65</v>
      </c>
      <c r="C80" s="40">
        <f>'Приложение 4'!L79</f>
        <v>4.2</v>
      </c>
      <c r="D80" s="40">
        <f>'Приложение 5'!L79</f>
        <v>0.9</v>
      </c>
      <c r="E80" s="40">
        <f>'Приложение 2'!L79</f>
        <v>28882.3</v>
      </c>
      <c r="F80" s="40">
        <f>'Приложение 3'!V80</f>
        <v>517946.7</v>
      </c>
      <c r="G80" s="40">
        <f t="shared" si="6"/>
        <v>546834.1</v>
      </c>
      <c r="H80" s="66"/>
      <c r="I80" s="84">
        <v>609242336.82999992</v>
      </c>
      <c r="J80" s="85">
        <v>550653.32200000004</v>
      </c>
      <c r="K80" s="85">
        <v>273279829.12</v>
      </c>
      <c r="L80" s="81">
        <f t="shared" si="7"/>
        <v>546559.65824000002</v>
      </c>
      <c r="M80" s="56">
        <v>903795.3</v>
      </c>
      <c r="N80" s="56">
        <f t="shared" si="8"/>
        <v>356961.20000000007</v>
      </c>
    </row>
    <row r="81" spans="1:14" s="28" customFormat="1" ht="14.25" customHeight="1" x14ac:dyDescent="0.2">
      <c r="A81" s="30">
        <v>73</v>
      </c>
      <c r="B81" s="58" t="s">
        <v>19</v>
      </c>
      <c r="C81" s="40">
        <f>'Приложение 4'!L80</f>
        <v>0</v>
      </c>
      <c r="D81" s="40">
        <f>'Приложение 5'!L80</f>
        <v>0</v>
      </c>
      <c r="E81" s="40">
        <f>'Приложение 2'!L80</f>
        <v>36915</v>
      </c>
      <c r="F81" s="40">
        <f>'Приложение 3'!V81</f>
        <v>393281.7</v>
      </c>
      <c r="G81" s="40">
        <f t="shared" si="6"/>
        <v>430196.7</v>
      </c>
      <c r="H81" s="66"/>
      <c r="I81" s="84">
        <v>445177180.21000004</v>
      </c>
      <c r="J81" s="85">
        <v>443145.83675999998</v>
      </c>
      <c r="K81" s="85">
        <v>215036218.22</v>
      </c>
      <c r="L81" s="81">
        <f t="shared" si="7"/>
        <v>430072.43644000002</v>
      </c>
      <c r="M81" s="56">
        <v>464967.6</v>
      </c>
      <c r="N81" s="56">
        <f t="shared" si="8"/>
        <v>34770.899999999965</v>
      </c>
    </row>
    <row r="82" spans="1:14" s="28" customFormat="1" ht="14.25" customHeight="1" x14ac:dyDescent="0.2">
      <c r="A82" s="30">
        <v>74</v>
      </c>
      <c r="B82" s="58" t="s">
        <v>53</v>
      </c>
      <c r="C82" s="40">
        <f>'Приложение 4'!L81</f>
        <v>3.5</v>
      </c>
      <c r="D82" s="40">
        <f>'Приложение 5'!L81</f>
        <v>0.8</v>
      </c>
      <c r="E82" s="40">
        <f>'Приложение 2'!L81</f>
        <v>83335</v>
      </c>
      <c r="F82" s="40">
        <f>'Приложение 3'!V82</f>
        <v>896784.5</v>
      </c>
      <c r="G82" s="40">
        <f t="shared" si="6"/>
        <v>980123.8</v>
      </c>
      <c r="H82" s="66"/>
      <c r="I82" s="84">
        <v>961008989.2700001</v>
      </c>
      <c r="J82" s="85">
        <v>935979.52884000004</v>
      </c>
      <c r="K82" s="85">
        <v>489928568.13</v>
      </c>
      <c r="L82" s="81">
        <f t="shared" si="7"/>
        <v>979857.13625999994</v>
      </c>
      <c r="M82" s="56">
        <v>1080987.7</v>
      </c>
      <c r="N82" s="56">
        <f t="shared" si="8"/>
        <v>100863.89999999991</v>
      </c>
    </row>
    <row r="83" spans="1:14" s="28" customFormat="1" ht="14.25" customHeight="1" x14ac:dyDescent="0.2">
      <c r="A83" s="30">
        <v>75</v>
      </c>
      <c r="B83" s="58" t="s">
        <v>50</v>
      </c>
      <c r="C83" s="40">
        <f>'Приложение 4'!L82</f>
        <v>3.1</v>
      </c>
      <c r="D83" s="40">
        <f>'Приложение 5'!L82</f>
        <v>0.7</v>
      </c>
      <c r="E83" s="40">
        <f>'Приложение 2'!L82</f>
        <v>23761.599999999999</v>
      </c>
      <c r="F83" s="40">
        <f>'Приложение 3'!V83</f>
        <v>402355.4</v>
      </c>
      <c r="G83" s="40">
        <f t="shared" si="6"/>
        <v>426120.80000000005</v>
      </c>
      <c r="H83" s="66"/>
      <c r="I83" s="84">
        <v>483435960.24000001</v>
      </c>
      <c r="J83" s="85">
        <v>455425.67294999998</v>
      </c>
      <c r="K83" s="85">
        <v>212970825.58000001</v>
      </c>
      <c r="L83" s="81">
        <f t="shared" si="7"/>
        <v>425941.65116000001</v>
      </c>
      <c r="M83" s="56">
        <v>508963.1</v>
      </c>
      <c r="N83" s="56">
        <f t="shared" si="8"/>
        <v>82842.29999999993</v>
      </c>
    </row>
    <row r="84" spans="1:14" s="28" customFormat="1" ht="14.25" customHeight="1" x14ac:dyDescent="0.2">
      <c r="A84" s="30">
        <v>76</v>
      </c>
      <c r="B84" s="58" t="s">
        <v>54</v>
      </c>
      <c r="C84" s="40">
        <f>'Приложение 4'!L83</f>
        <v>7</v>
      </c>
      <c r="D84" s="40">
        <f>'Приложение 5'!L83</f>
        <v>1.5</v>
      </c>
      <c r="E84" s="40">
        <f>'Приложение 2'!L83</f>
        <v>144600.29999999999</v>
      </c>
      <c r="F84" s="40">
        <f>'Приложение 3'!V84</f>
        <v>1535735.9</v>
      </c>
      <c r="G84" s="40">
        <f t="shared" si="6"/>
        <v>1680344.7</v>
      </c>
      <c r="H84" s="66"/>
      <c r="I84" s="84">
        <v>1773941994.3899996</v>
      </c>
      <c r="J84" s="85">
        <v>1710418.1935000001</v>
      </c>
      <c r="K84" s="85">
        <v>829790253.82000005</v>
      </c>
      <c r="L84" s="81">
        <f t="shared" si="7"/>
        <v>1659580.5076400002</v>
      </c>
      <c r="M84" s="56">
        <v>1894677</v>
      </c>
      <c r="N84" s="56">
        <f t="shared" si="8"/>
        <v>214332.30000000005</v>
      </c>
    </row>
    <row r="85" spans="1:14" s="28" customFormat="1" ht="14.25" customHeight="1" x14ac:dyDescent="0.2">
      <c r="A85" s="30">
        <v>77</v>
      </c>
      <c r="B85" s="58" t="s">
        <v>20</v>
      </c>
      <c r="C85" s="40">
        <f>'Приложение 4'!L84</f>
        <v>0</v>
      </c>
      <c r="D85" s="40">
        <f>'Приложение 5'!L84</f>
        <v>0</v>
      </c>
      <c r="E85" s="40">
        <f>'Приложение 2'!L84</f>
        <v>23925.7</v>
      </c>
      <c r="F85" s="40">
        <f>'Приложение 3'!V85</f>
        <v>317457.90000000002</v>
      </c>
      <c r="G85" s="40">
        <f t="shared" si="6"/>
        <v>341383.60000000003</v>
      </c>
      <c r="H85" s="66"/>
      <c r="I85" s="84">
        <v>369870590.07999992</v>
      </c>
      <c r="J85" s="85">
        <v>354226.29572000005</v>
      </c>
      <c r="K85" s="85">
        <v>170612225.91999999</v>
      </c>
      <c r="L85" s="81">
        <f t="shared" si="7"/>
        <v>341224.45183999999</v>
      </c>
      <c r="M85" s="56">
        <v>391039</v>
      </c>
      <c r="N85" s="56">
        <f t="shared" si="8"/>
        <v>49655.399999999965</v>
      </c>
    </row>
    <row r="86" spans="1:14" s="28" customFormat="1" ht="14.25" customHeight="1" x14ac:dyDescent="0.2">
      <c r="A86" s="30">
        <v>78</v>
      </c>
      <c r="B86" s="58" t="s">
        <v>112</v>
      </c>
      <c r="C86" s="40">
        <f>'Приложение 4'!L85</f>
        <v>15.3</v>
      </c>
      <c r="D86" s="40">
        <f>'Приложение 5'!L85</f>
        <v>3.3</v>
      </c>
      <c r="E86" s="40">
        <f>'Приложение 2'!L85</f>
        <v>206718.8</v>
      </c>
      <c r="F86" s="40">
        <f>'Приложение 3'!V86</f>
        <v>2774563.9</v>
      </c>
      <c r="G86" s="40">
        <f t="shared" si="6"/>
        <v>2981301.3</v>
      </c>
      <c r="H86" s="66"/>
      <c r="I86" s="84">
        <v>2841314408.8000002</v>
      </c>
      <c r="J86" s="85">
        <v>2882853.07522</v>
      </c>
      <c r="K86" s="85">
        <v>1490339649.5999999</v>
      </c>
      <c r="L86" s="81">
        <f t="shared" si="7"/>
        <v>2980679.2991999998</v>
      </c>
      <c r="M86" s="56">
        <v>3179683.2</v>
      </c>
      <c r="N86" s="56">
        <f t="shared" si="8"/>
        <v>198381.90000000037</v>
      </c>
    </row>
    <row r="87" spans="1:14" s="28" customFormat="1" ht="14.25" customHeight="1" x14ac:dyDescent="0.2">
      <c r="A87" s="30">
        <v>79</v>
      </c>
      <c r="B87" s="58" t="s">
        <v>113</v>
      </c>
      <c r="C87" s="40">
        <f>'Приложение 4'!L86</f>
        <v>0</v>
      </c>
      <c r="D87" s="40">
        <f>'Приложение 5'!L86</f>
        <v>0</v>
      </c>
      <c r="E87" s="40">
        <f>'Приложение 2'!L86</f>
        <v>72366.7</v>
      </c>
      <c r="F87" s="40">
        <f>'Приложение 3'!V87</f>
        <v>1218814.3</v>
      </c>
      <c r="G87" s="40">
        <f t="shared" si="6"/>
        <v>1291181</v>
      </c>
      <c r="H87" s="66"/>
      <c r="I87" s="84">
        <v>1324384880.0900002</v>
      </c>
      <c r="J87" s="85">
        <v>1286915.5297300001</v>
      </c>
      <c r="K87" s="85">
        <v>645321243.10000002</v>
      </c>
      <c r="L87" s="81">
        <f t="shared" si="7"/>
        <v>1290642.4862000002</v>
      </c>
      <c r="M87" s="56">
        <v>1336925.8999999999</v>
      </c>
      <c r="N87" s="56">
        <f t="shared" si="8"/>
        <v>45744.899999999907</v>
      </c>
    </row>
    <row r="88" spans="1:14" s="28" customFormat="1" ht="14.25" customHeight="1" x14ac:dyDescent="0.2">
      <c r="A88" s="30">
        <v>80</v>
      </c>
      <c r="B88" s="58" t="s">
        <v>86</v>
      </c>
      <c r="C88" s="40">
        <f>'Приложение 4'!L87</f>
        <v>6.1</v>
      </c>
      <c r="D88" s="40">
        <f>'Приложение 5'!L87</f>
        <v>1.3</v>
      </c>
      <c r="E88" s="40">
        <f>'Приложение 2'!L87</f>
        <v>16258.6</v>
      </c>
      <c r="F88" s="40">
        <f>'Приложение 3'!V88</f>
        <v>168679.4</v>
      </c>
      <c r="G88" s="40">
        <f t="shared" si="6"/>
        <v>184945.4</v>
      </c>
      <c r="H88" s="66"/>
      <c r="I88" s="84">
        <v>213819816.03</v>
      </c>
      <c r="J88" s="85">
        <v>196823.19255000001</v>
      </c>
      <c r="K88" s="85">
        <v>92430194.260000005</v>
      </c>
      <c r="L88" s="81">
        <f t="shared" si="7"/>
        <v>184860.38852000001</v>
      </c>
      <c r="M88" s="56">
        <v>228860.5</v>
      </c>
      <c r="N88" s="56">
        <f t="shared" si="8"/>
        <v>43915.100000000006</v>
      </c>
    </row>
    <row r="89" spans="1:14" s="28" customFormat="1" ht="14.25" customHeight="1" x14ac:dyDescent="0.2">
      <c r="A89" s="30">
        <v>81</v>
      </c>
      <c r="B89" s="58" t="s">
        <v>74</v>
      </c>
      <c r="C89" s="40">
        <f>'Приложение 4'!L88</f>
        <v>0</v>
      </c>
      <c r="D89" s="40">
        <f>'Приложение 5'!L88</f>
        <v>0</v>
      </c>
      <c r="E89" s="40">
        <f>'Приложение 2'!L88</f>
        <v>12119.4</v>
      </c>
      <c r="F89" s="40">
        <f>'Приложение 3'!V89</f>
        <v>106499.6</v>
      </c>
      <c r="G89" s="40">
        <f t="shared" si="6"/>
        <v>118619</v>
      </c>
      <c r="H89" s="66"/>
      <c r="I89" s="84">
        <v>113962010.21999998</v>
      </c>
      <c r="J89" s="85">
        <v>108430.59136000001</v>
      </c>
      <c r="K89" s="85">
        <v>59278930.18</v>
      </c>
      <c r="L89" s="81">
        <f t="shared" si="7"/>
        <v>118557.86036000001</v>
      </c>
      <c r="M89" s="56">
        <v>158724.29999999999</v>
      </c>
      <c r="N89" s="56">
        <f t="shared" si="8"/>
        <v>40105.299999999988</v>
      </c>
    </row>
    <row r="90" spans="1:14" s="28" customFormat="1" ht="14.25" customHeight="1" x14ac:dyDescent="0.2">
      <c r="A90" s="30">
        <v>82</v>
      </c>
      <c r="B90" s="58" t="s">
        <v>87</v>
      </c>
      <c r="C90" s="40">
        <f>'Приложение 4'!L89</f>
        <v>0</v>
      </c>
      <c r="D90" s="40">
        <f>'Приложение 5'!L89</f>
        <v>0</v>
      </c>
      <c r="E90" s="40">
        <f>'Приложение 2'!L89</f>
        <v>2974</v>
      </c>
      <c r="F90" s="40">
        <f>'Приложение 3'!V90</f>
        <v>24427.599999999999</v>
      </c>
      <c r="G90" s="40">
        <f t="shared" si="6"/>
        <v>27401.599999999999</v>
      </c>
      <c r="H90" s="66"/>
      <c r="I90" s="84">
        <v>27227085.469999999</v>
      </c>
      <c r="J90" s="85">
        <v>26703.626359999998</v>
      </c>
      <c r="K90" s="85">
        <v>13675337.09</v>
      </c>
      <c r="L90" s="81">
        <f t="shared" si="7"/>
        <v>27350.674179999998</v>
      </c>
      <c r="M90" s="56">
        <v>29610.1</v>
      </c>
      <c r="N90" s="56">
        <f t="shared" si="8"/>
        <v>2208.5</v>
      </c>
    </row>
    <row r="91" spans="1:14" s="28" customFormat="1" ht="22.5" customHeight="1" x14ac:dyDescent="0.2">
      <c r="A91" s="30">
        <v>83</v>
      </c>
      <c r="B91" s="58" t="s">
        <v>114</v>
      </c>
      <c r="C91" s="40">
        <f>'Приложение 4'!L90</f>
        <v>4.5999999999999996</v>
      </c>
      <c r="D91" s="40">
        <f>'Приложение 5'!L90</f>
        <v>1</v>
      </c>
      <c r="E91" s="40">
        <f>'Приложение 2'!L90</f>
        <v>72628.3</v>
      </c>
      <c r="F91" s="40">
        <f>'Приложение 3'!V91</f>
        <v>1005867.2</v>
      </c>
      <c r="G91" s="40">
        <f t="shared" si="6"/>
        <v>1078501.0999999999</v>
      </c>
      <c r="H91" s="66"/>
      <c r="I91" s="84">
        <v>1066199376.75</v>
      </c>
      <c r="J91" s="85">
        <v>1063507.1368</v>
      </c>
      <c r="K91" s="85">
        <v>539080824.66999996</v>
      </c>
      <c r="L91" s="81">
        <f t="shared" si="7"/>
        <v>1078161.64934</v>
      </c>
      <c r="M91" s="56">
        <v>1185489.8</v>
      </c>
      <c r="N91" s="56">
        <f t="shared" si="8"/>
        <v>106988.70000000019</v>
      </c>
    </row>
    <row r="92" spans="1:14" s="28" customFormat="1" ht="14.25" customHeight="1" x14ac:dyDescent="0.2">
      <c r="A92" s="30">
        <v>84</v>
      </c>
      <c r="B92" s="58" t="s">
        <v>75</v>
      </c>
      <c r="C92" s="40">
        <f>'Приложение 4'!L91</f>
        <v>0</v>
      </c>
      <c r="D92" s="40">
        <f>'Приложение 5'!L91</f>
        <v>0</v>
      </c>
      <c r="E92" s="40">
        <f>'Приложение 2'!L91</f>
        <v>4214.5</v>
      </c>
      <c r="F92" s="40">
        <f>'Приложение 3'!V92</f>
        <v>37611.800000000003</v>
      </c>
      <c r="G92" s="40">
        <f t="shared" si="6"/>
        <v>41826.300000000003</v>
      </c>
      <c r="H92" s="66"/>
      <c r="I92" s="84">
        <v>45055628.260000005</v>
      </c>
      <c r="J92" s="85">
        <v>41434.378479999999</v>
      </c>
      <c r="K92" s="85">
        <v>20900491.030000001</v>
      </c>
      <c r="L92" s="81">
        <f t="shared" si="7"/>
        <v>41800.982060000002</v>
      </c>
      <c r="M92" s="56">
        <v>49320.5</v>
      </c>
      <c r="N92" s="56">
        <f t="shared" si="8"/>
        <v>7494.1999999999971</v>
      </c>
    </row>
    <row r="93" spans="1:14" s="28" customFormat="1" ht="14.25" customHeight="1" x14ac:dyDescent="0.2">
      <c r="A93" s="30">
        <v>85</v>
      </c>
      <c r="B93" s="58" t="s">
        <v>115</v>
      </c>
      <c r="C93" s="40">
        <f>'Приложение 4'!L92</f>
        <v>4.7</v>
      </c>
      <c r="D93" s="40">
        <f>'Приложение 5'!L92</f>
        <v>1</v>
      </c>
      <c r="E93" s="40">
        <f>'Приложение 2'!L92</f>
        <v>27875.1</v>
      </c>
      <c r="F93" s="40">
        <f>'Приложение 3'!V93</f>
        <v>341015.4</v>
      </c>
      <c r="G93" s="40">
        <f t="shared" si="6"/>
        <v>368896.2</v>
      </c>
      <c r="H93" s="66"/>
      <c r="I93" s="84">
        <v>374155714.94000006</v>
      </c>
      <c r="J93" s="85">
        <v>363848.35995000001</v>
      </c>
      <c r="K93" s="85">
        <v>184399000</v>
      </c>
      <c r="L93" s="81">
        <f t="shared" si="7"/>
        <v>368798</v>
      </c>
      <c r="M93" s="56">
        <v>390035.9</v>
      </c>
      <c r="N93" s="56">
        <f t="shared" si="8"/>
        <v>21139.700000000012</v>
      </c>
    </row>
    <row r="94" spans="1:14" s="28" customFormat="1" ht="14.25" customHeight="1" x14ac:dyDescent="0.2">
      <c r="A94" s="30">
        <v>86</v>
      </c>
      <c r="B94" s="58" t="s">
        <v>116</v>
      </c>
      <c r="C94" s="40">
        <f>'Приложение 4'!L93</f>
        <v>0</v>
      </c>
      <c r="D94" s="40">
        <f>'Приложение 5'!L93</f>
        <v>0</v>
      </c>
      <c r="E94" s="40">
        <f>'Приложение 2'!L93</f>
        <v>584.29999999999995</v>
      </c>
      <c r="F94" s="40">
        <f>'Приложение 3'!V94</f>
        <v>5871.3</v>
      </c>
      <c r="G94" s="40">
        <f t="shared" si="6"/>
        <v>6455.6</v>
      </c>
      <c r="H94" s="66"/>
      <c r="I94" s="84">
        <v>6731696.629999999</v>
      </c>
      <c r="J94" s="85">
        <v>7013.5680400000001</v>
      </c>
      <c r="K94" s="85">
        <v>6453100</v>
      </c>
      <c r="L94" s="81">
        <f t="shared" si="7"/>
        <v>12906.2</v>
      </c>
      <c r="M94" s="56">
        <v>6453.1</v>
      </c>
      <c r="N94" s="56">
        <f t="shared" si="8"/>
        <v>-2.5</v>
      </c>
    </row>
    <row r="95" spans="1:14" x14ac:dyDescent="0.2">
      <c r="A95" s="31"/>
      <c r="B95" s="32" t="s">
        <v>88</v>
      </c>
      <c r="C95" s="33"/>
      <c r="D95" s="33"/>
      <c r="E95" s="33"/>
      <c r="F95" s="33"/>
      <c r="G95" s="34"/>
      <c r="M95" s="56">
        <v>2419859.5</v>
      </c>
      <c r="N95" s="56">
        <f t="shared" si="8"/>
        <v>2419859.5</v>
      </c>
    </row>
    <row r="97" spans="6:7" x14ac:dyDescent="0.2">
      <c r="F97" s="55"/>
      <c r="G97" s="55"/>
    </row>
    <row r="98" spans="6:7" x14ac:dyDescent="0.2">
      <c r="G98" s="55"/>
    </row>
    <row r="99" spans="6:7" x14ac:dyDescent="0.2">
      <c r="G99" s="55"/>
    </row>
    <row r="100" spans="6:7" x14ac:dyDescent="0.2">
      <c r="G100" s="57"/>
    </row>
    <row r="101" spans="6:7" x14ac:dyDescent="0.2">
      <c r="G101" s="35"/>
    </row>
  </sheetData>
  <mergeCells count="12">
    <mergeCell ref="I4:I5"/>
    <mergeCell ref="I3:J3"/>
    <mergeCell ref="A3:G3"/>
    <mergeCell ref="B1:G1"/>
    <mergeCell ref="C4:F4"/>
    <mergeCell ref="A4:A5"/>
    <mergeCell ref="B4:B5"/>
    <mergeCell ref="K4:K5"/>
    <mergeCell ref="L4:L5"/>
    <mergeCell ref="N4:N5"/>
    <mergeCell ref="M4:M5"/>
    <mergeCell ref="J4:J5"/>
  </mergeCells>
  <pageMargins left="0.98425196850393704" right="0.59055118110236227" top="0.78740157480314965" bottom="0.59055118110236227" header="0.51181102362204722" footer="0.51181102362204722"/>
  <pageSetup paperSize="9" scale="68" fitToHeight="0" orientation="landscape" r:id="rId1"/>
  <rowBreaks count="2" manualBreakCount="2">
    <brk id="29" max="6" man="1"/>
    <brk id="6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topLeftCell="A58" zoomScaleNormal="100" workbookViewId="0">
      <selection activeCell="H96" sqref="H96"/>
    </sheetView>
  </sheetViews>
  <sheetFormatPr defaultRowHeight="12.75" x14ac:dyDescent="0.2"/>
  <cols>
    <col min="1" max="1" width="4.7109375" customWidth="1"/>
    <col min="2" max="2" width="30.7109375" customWidth="1"/>
    <col min="3" max="5" width="8" customWidth="1"/>
    <col min="6" max="7" width="11.28515625" customWidth="1"/>
    <col min="8" max="8" width="6.7109375" customWidth="1"/>
    <col min="9" max="10" width="12.5703125" customWidth="1"/>
    <col min="11" max="11" width="17.42578125" customWidth="1"/>
    <col min="12" max="12" width="24" customWidth="1"/>
    <col min="13" max="13" width="15.5703125" customWidth="1"/>
    <col min="14" max="14" width="11.42578125" customWidth="1"/>
  </cols>
  <sheetData>
    <row r="1" spans="1:14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76</v>
      </c>
    </row>
    <row r="2" spans="1:14" ht="69.75" customHeight="1" x14ac:dyDescent="0.2">
      <c r="A2" s="96" t="s">
        <v>137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4" ht="26.25" customHeight="1" x14ac:dyDescent="0.2">
      <c r="A3" s="97" t="s">
        <v>77</v>
      </c>
      <c r="B3" s="97" t="s">
        <v>2</v>
      </c>
      <c r="C3" s="97" t="s">
        <v>90</v>
      </c>
      <c r="D3" s="100" t="s">
        <v>124</v>
      </c>
      <c r="E3" s="102"/>
      <c r="F3" s="100" t="s">
        <v>78</v>
      </c>
      <c r="G3" s="101"/>
      <c r="H3" s="101"/>
      <c r="I3" s="101"/>
      <c r="J3" s="102"/>
      <c r="K3" s="97" t="s">
        <v>117</v>
      </c>
      <c r="L3" s="97" t="s">
        <v>144</v>
      </c>
      <c r="M3" s="95" t="s">
        <v>143</v>
      </c>
    </row>
    <row r="4" spans="1:14" ht="134.25" customHeight="1" x14ac:dyDescent="0.2">
      <c r="A4" s="98"/>
      <c r="B4" s="98"/>
      <c r="C4" s="99"/>
      <c r="D4" s="65" t="s">
        <v>125</v>
      </c>
      <c r="E4" s="3" t="s">
        <v>126</v>
      </c>
      <c r="F4" s="3" t="s">
        <v>127</v>
      </c>
      <c r="G4" s="3" t="s">
        <v>159</v>
      </c>
      <c r="H4" s="3" t="s">
        <v>91</v>
      </c>
      <c r="I4" s="3" t="s">
        <v>138</v>
      </c>
      <c r="J4" s="3" t="s">
        <v>160</v>
      </c>
      <c r="K4" s="99"/>
      <c r="L4" s="99"/>
      <c r="M4" s="95"/>
    </row>
    <row r="5" spans="1:14" x14ac:dyDescent="0.2">
      <c r="A5" s="4">
        <v>1</v>
      </c>
      <c r="B5" s="5">
        <v>2</v>
      </c>
      <c r="C5" s="4">
        <v>3</v>
      </c>
      <c r="D5" s="5">
        <v>4</v>
      </c>
      <c r="E5" s="4">
        <v>5</v>
      </c>
      <c r="F5" s="5">
        <v>6</v>
      </c>
      <c r="G5" s="4">
        <v>7</v>
      </c>
      <c r="H5" s="5">
        <v>8</v>
      </c>
      <c r="I5" s="4">
        <v>9</v>
      </c>
      <c r="J5" s="5">
        <v>10</v>
      </c>
      <c r="K5" s="4">
        <v>11</v>
      </c>
      <c r="L5" s="5">
        <v>12</v>
      </c>
      <c r="M5" s="67"/>
    </row>
    <row r="6" spans="1:14" ht="14.25" customHeight="1" x14ac:dyDescent="0.2">
      <c r="A6" s="14"/>
      <c r="B6" s="15" t="s">
        <v>3</v>
      </c>
      <c r="C6" s="8">
        <f>SUM(C8:C93)</f>
        <v>332029</v>
      </c>
      <c r="D6" s="8">
        <f>SUM(D8:D93)</f>
        <v>18945</v>
      </c>
      <c r="E6" s="8">
        <f>SUM(E8:E93)</f>
        <v>313084</v>
      </c>
      <c r="F6" s="8"/>
      <c r="G6" s="8"/>
      <c r="H6" s="8"/>
      <c r="I6" s="8"/>
      <c r="J6" s="8"/>
      <c r="K6" s="61">
        <f>SUM(K8:K93)</f>
        <v>36023805.250000007</v>
      </c>
      <c r="L6" s="61">
        <f>SUM(L8:L93)</f>
        <v>6299523.4999999991</v>
      </c>
      <c r="M6" s="68">
        <f>SUM(M8:M93)</f>
        <v>93952501.182651207</v>
      </c>
    </row>
    <row r="7" spans="1:14" ht="12" customHeight="1" x14ac:dyDescent="0.2">
      <c r="A7" s="14"/>
      <c r="B7" s="15"/>
      <c r="C7" s="10"/>
      <c r="D7" s="10"/>
      <c r="E7" s="10"/>
      <c r="F7" s="16"/>
      <c r="G7" s="16"/>
      <c r="H7" s="9"/>
      <c r="I7" s="9"/>
      <c r="J7" s="9"/>
      <c r="K7" s="9"/>
      <c r="L7" s="18"/>
      <c r="M7" s="67"/>
    </row>
    <row r="8" spans="1:14" ht="14.25" customHeight="1" x14ac:dyDescent="0.2">
      <c r="A8" s="14">
        <v>1</v>
      </c>
      <c r="B8" s="60" t="s">
        <v>106</v>
      </c>
      <c r="C8" s="11">
        <f>D8+E8</f>
        <v>1350</v>
      </c>
      <c r="D8" s="11">
        <v>50</v>
      </c>
      <c r="E8" s="11">
        <v>1300</v>
      </c>
      <c r="F8" s="16">
        <v>16759.09</v>
      </c>
      <c r="G8" s="16">
        <f>F8*1.043</f>
        <v>17479.730869999999</v>
      </c>
      <c r="H8" s="27">
        <v>1</v>
      </c>
      <c r="I8" s="12">
        <f>F8*H8</f>
        <v>16759.09</v>
      </c>
      <c r="J8" s="16">
        <f>G8*H8</f>
        <v>17479.730869999999</v>
      </c>
      <c r="K8" s="16">
        <v>89781.99</v>
      </c>
      <c r="L8" s="19">
        <f>ROUND(((D8*I8+E8*J8+K8)/1000),1)</f>
        <v>23651.4</v>
      </c>
      <c r="M8" s="69">
        <f>(D8*I8+E8*J8)*1.5/100</f>
        <v>353424.06946500001</v>
      </c>
      <c r="N8" s="71">
        <f>M8-K8</f>
        <v>263642.07946500002</v>
      </c>
    </row>
    <row r="9" spans="1:14" ht="14.25" customHeight="1" x14ac:dyDescent="0.2">
      <c r="A9" s="14">
        <v>2</v>
      </c>
      <c r="B9" s="60" t="s">
        <v>55</v>
      </c>
      <c r="C9" s="11">
        <f t="shared" ref="C9:C72" si="0">D9+E9</f>
        <v>1160</v>
      </c>
      <c r="D9" s="11">
        <v>60</v>
      </c>
      <c r="E9" s="11">
        <v>1100</v>
      </c>
      <c r="F9" s="16">
        <v>16759.09</v>
      </c>
      <c r="G9" s="16">
        <f t="shared" ref="G9:G72" si="1">F9*1.043</f>
        <v>17479.730869999999</v>
      </c>
      <c r="H9" s="27">
        <v>1.4</v>
      </c>
      <c r="I9" s="12">
        <f t="shared" ref="I9:I67" si="2">F9*H9</f>
        <v>23462.725999999999</v>
      </c>
      <c r="J9" s="16">
        <f t="shared" ref="J9:J67" si="3">G9*H9</f>
        <v>24471.623217999997</v>
      </c>
      <c r="K9" s="16">
        <v>0</v>
      </c>
      <c r="L9" s="19">
        <f t="shared" ref="L9:L72" si="4">ROUND(((D9*I9+E9*J9+K9)/1000),1)</f>
        <v>28326.5</v>
      </c>
      <c r="M9" s="69">
        <f t="shared" ref="M9:M72" si="5">(D9*I9+E9*J9)*1.5/100</f>
        <v>424898.23649699992</v>
      </c>
      <c r="N9" s="71">
        <f t="shared" ref="N9:N72" si="6">M9-K9</f>
        <v>424898.23649699992</v>
      </c>
    </row>
    <row r="10" spans="1:14" ht="14.25" customHeight="1" x14ac:dyDescent="0.2">
      <c r="A10" s="14">
        <v>3</v>
      </c>
      <c r="B10" s="60" t="s">
        <v>39</v>
      </c>
      <c r="C10" s="11">
        <f t="shared" si="0"/>
        <v>8819</v>
      </c>
      <c r="D10" s="11">
        <v>819</v>
      </c>
      <c r="E10" s="11">
        <v>8000</v>
      </c>
      <c r="F10" s="16">
        <v>16759.09</v>
      </c>
      <c r="G10" s="16">
        <f t="shared" si="1"/>
        <v>17479.730869999999</v>
      </c>
      <c r="H10" s="27">
        <v>1.1499999999999999</v>
      </c>
      <c r="I10" s="12">
        <f t="shared" si="2"/>
        <v>19272.9535</v>
      </c>
      <c r="J10" s="16">
        <f t="shared" si="3"/>
        <v>20101.690500499997</v>
      </c>
      <c r="K10" s="16">
        <v>23460.19</v>
      </c>
      <c r="L10" s="19">
        <f t="shared" si="4"/>
        <v>176621.5</v>
      </c>
      <c r="M10" s="69">
        <f t="shared" si="5"/>
        <v>2648971.0938074999</v>
      </c>
      <c r="N10" s="71">
        <f t="shared" si="6"/>
        <v>2625510.9038074999</v>
      </c>
    </row>
    <row r="11" spans="1:14" ht="14.25" customHeight="1" x14ac:dyDescent="0.2">
      <c r="A11" s="14">
        <v>4</v>
      </c>
      <c r="B11" s="60" t="s">
        <v>56</v>
      </c>
      <c r="C11" s="11">
        <f t="shared" si="0"/>
        <v>4100</v>
      </c>
      <c r="D11" s="11">
        <v>100</v>
      </c>
      <c r="E11" s="11">
        <v>4000</v>
      </c>
      <c r="F11" s="16">
        <v>16759.09</v>
      </c>
      <c r="G11" s="16">
        <f t="shared" si="1"/>
        <v>17479.730869999999</v>
      </c>
      <c r="H11" s="27">
        <v>1.21</v>
      </c>
      <c r="I11" s="12">
        <f t="shared" si="2"/>
        <v>20278.498899999999</v>
      </c>
      <c r="J11" s="16">
        <f t="shared" si="3"/>
        <v>21150.474352699999</v>
      </c>
      <c r="K11" s="16">
        <v>150000</v>
      </c>
      <c r="L11" s="19">
        <f t="shared" si="4"/>
        <v>86779.7</v>
      </c>
      <c r="M11" s="69">
        <f t="shared" si="5"/>
        <v>1299446.209512</v>
      </c>
      <c r="N11" s="71">
        <f t="shared" si="6"/>
        <v>1149446.209512</v>
      </c>
    </row>
    <row r="12" spans="1:14" ht="14.25" customHeight="1" x14ac:dyDescent="0.2">
      <c r="A12" s="14">
        <v>5</v>
      </c>
      <c r="B12" s="60" t="s">
        <v>30</v>
      </c>
      <c r="C12" s="11">
        <f t="shared" si="0"/>
        <v>28926</v>
      </c>
      <c r="D12" s="11">
        <v>3635</v>
      </c>
      <c r="E12" s="11">
        <v>25291</v>
      </c>
      <c r="F12" s="16">
        <v>16759.09</v>
      </c>
      <c r="G12" s="16">
        <f t="shared" si="1"/>
        <v>17479.730869999999</v>
      </c>
      <c r="H12" s="27">
        <v>1</v>
      </c>
      <c r="I12" s="12">
        <f t="shared" si="2"/>
        <v>16759.09</v>
      </c>
      <c r="J12" s="16">
        <f t="shared" si="3"/>
        <v>17479.730869999999</v>
      </c>
      <c r="K12" s="16">
        <v>4315068.0199999996</v>
      </c>
      <c r="L12" s="19">
        <f t="shared" si="4"/>
        <v>507314.2</v>
      </c>
      <c r="M12" s="69">
        <f t="shared" si="5"/>
        <v>7544987.4837475494</v>
      </c>
      <c r="N12" s="71">
        <f t="shared" si="6"/>
        <v>3229919.4637475498</v>
      </c>
    </row>
    <row r="13" spans="1:14" ht="14.25" customHeight="1" x14ac:dyDescent="0.2">
      <c r="A13" s="14">
        <v>6</v>
      </c>
      <c r="B13" s="60" t="s">
        <v>31</v>
      </c>
      <c r="C13" s="11">
        <f t="shared" si="0"/>
        <v>10000</v>
      </c>
      <c r="D13" s="11">
        <v>828</v>
      </c>
      <c r="E13" s="11">
        <v>9172</v>
      </c>
      <c r="F13" s="16">
        <v>16759.09</v>
      </c>
      <c r="G13" s="16">
        <f t="shared" si="1"/>
        <v>17479.730869999999</v>
      </c>
      <c r="H13" s="27">
        <v>1</v>
      </c>
      <c r="I13" s="12">
        <f t="shared" si="2"/>
        <v>16759.09</v>
      </c>
      <c r="J13" s="16">
        <f t="shared" si="3"/>
        <v>17479.730869999999</v>
      </c>
      <c r="K13" s="16">
        <v>2592257.83</v>
      </c>
      <c r="L13" s="19">
        <f t="shared" si="4"/>
        <v>176792.9</v>
      </c>
      <c r="M13" s="69">
        <f t="shared" si="5"/>
        <v>2613009.2708946001</v>
      </c>
      <c r="N13" s="71">
        <f t="shared" si="6"/>
        <v>20751.440894600004</v>
      </c>
    </row>
    <row r="14" spans="1:14" ht="14.25" customHeight="1" x14ac:dyDescent="0.2">
      <c r="A14" s="14">
        <v>7</v>
      </c>
      <c r="B14" s="60" t="s">
        <v>107</v>
      </c>
      <c r="C14" s="11">
        <f t="shared" si="0"/>
        <v>5200</v>
      </c>
      <c r="D14" s="11">
        <v>400</v>
      </c>
      <c r="E14" s="11">
        <v>4800</v>
      </c>
      <c r="F14" s="16">
        <v>16759.09</v>
      </c>
      <c r="G14" s="16">
        <f t="shared" si="1"/>
        <v>17479.730869999999</v>
      </c>
      <c r="H14" s="27">
        <v>1</v>
      </c>
      <c r="I14" s="12">
        <f t="shared" si="2"/>
        <v>16759.09</v>
      </c>
      <c r="J14" s="16">
        <f t="shared" si="3"/>
        <v>17479.730869999999</v>
      </c>
      <c r="K14" s="16">
        <v>1348235.27</v>
      </c>
      <c r="L14" s="19">
        <f t="shared" si="4"/>
        <v>91954.6</v>
      </c>
      <c r="M14" s="69">
        <f t="shared" si="5"/>
        <v>1359095.16264</v>
      </c>
      <c r="N14" s="71">
        <f t="shared" si="6"/>
        <v>10859.892639999976</v>
      </c>
    </row>
    <row r="15" spans="1:14" ht="14.25" customHeight="1" x14ac:dyDescent="0.2">
      <c r="A15" s="14">
        <v>8</v>
      </c>
      <c r="B15" s="60" t="s">
        <v>34</v>
      </c>
      <c r="C15" s="11">
        <f t="shared" si="0"/>
        <v>830</v>
      </c>
      <c r="D15" s="11">
        <v>30</v>
      </c>
      <c r="E15" s="11">
        <v>800</v>
      </c>
      <c r="F15" s="16">
        <v>16759.09</v>
      </c>
      <c r="G15" s="16">
        <f t="shared" si="1"/>
        <v>17479.730869999999</v>
      </c>
      <c r="H15" s="27">
        <v>1.2</v>
      </c>
      <c r="I15" s="12">
        <f t="shared" si="2"/>
        <v>20110.907999999999</v>
      </c>
      <c r="J15" s="16">
        <f t="shared" si="3"/>
        <v>20975.677044</v>
      </c>
      <c r="K15" s="16">
        <v>20000</v>
      </c>
      <c r="L15" s="19">
        <f t="shared" si="4"/>
        <v>17403.900000000001</v>
      </c>
      <c r="M15" s="69">
        <f t="shared" si="5"/>
        <v>260758.03312799998</v>
      </c>
      <c r="N15" s="71">
        <f t="shared" si="6"/>
        <v>240758.03312799998</v>
      </c>
    </row>
    <row r="16" spans="1:14" ht="14.25" customHeight="1" x14ac:dyDescent="0.2">
      <c r="A16" s="14">
        <v>9</v>
      </c>
      <c r="B16" s="60" t="s">
        <v>108</v>
      </c>
      <c r="C16" s="11">
        <f t="shared" si="0"/>
        <v>1808</v>
      </c>
      <c r="D16" s="11">
        <v>100</v>
      </c>
      <c r="E16" s="11">
        <v>1708</v>
      </c>
      <c r="F16" s="16">
        <v>16759.09</v>
      </c>
      <c r="G16" s="16">
        <f t="shared" si="1"/>
        <v>17479.730869999999</v>
      </c>
      <c r="H16" s="27">
        <v>1</v>
      </c>
      <c r="I16" s="12">
        <f t="shared" si="2"/>
        <v>16759.09</v>
      </c>
      <c r="J16" s="16">
        <f t="shared" si="3"/>
        <v>17479.730869999999</v>
      </c>
      <c r="K16" s="16">
        <v>469048.1</v>
      </c>
      <c r="L16" s="19">
        <f t="shared" si="4"/>
        <v>32000.3</v>
      </c>
      <c r="M16" s="69">
        <f t="shared" si="5"/>
        <v>472969.3398894</v>
      </c>
      <c r="N16" s="71">
        <f t="shared" si="6"/>
        <v>3921.2398894000216</v>
      </c>
    </row>
    <row r="17" spans="1:14" ht="14.25" customHeight="1" x14ac:dyDescent="0.2">
      <c r="A17" s="14">
        <v>10</v>
      </c>
      <c r="B17" s="60" t="s">
        <v>21</v>
      </c>
      <c r="C17" s="11">
        <f t="shared" si="0"/>
        <v>900</v>
      </c>
      <c r="D17" s="11">
        <v>100</v>
      </c>
      <c r="E17" s="11">
        <v>800</v>
      </c>
      <c r="F17" s="16">
        <v>16759.09</v>
      </c>
      <c r="G17" s="16">
        <f t="shared" si="1"/>
        <v>17479.730869999999</v>
      </c>
      <c r="H17" s="27">
        <v>1.208</v>
      </c>
      <c r="I17" s="12">
        <f t="shared" si="2"/>
        <v>20244.98072</v>
      </c>
      <c r="J17" s="16">
        <f t="shared" si="3"/>
        <v>21115.514890959999</v>
      </c>
      <c r="K17" s="16">
        <v>13500</v>
      </c>
      <c r="L17" s="19">
        <f t="shared" si="4"/>
        <v>18930.400000000001</v>
      </c>
      <c r="M17" s="69">
        <f t="shared" si="5"/>
        <v>283753.64977151999</v>
      </c>
      <c r="N17" s="71">
        <f t="shared" si="6"/>
        <v>270253.64977151999</v>
      </c>
    </row>
    <row r="18" spans="1:14" ht="14.25" customHeight="1" x14ac:dyDescent="0.2">
      <c r="A18" s="14">
        <v>11</v>
      </c>
      <c r="B18" s="60" t="s">
        <v>22</v>
      </c>
      <c r="C18" s="11">
        <f t="shared" si="0"/>
        <v>1160</v>
      </c>
      <c r="D18" s="11">
        <v>60</v>
      </c>
      <c r="E18" s="11">
        <v>1100</v>
      </c>
      <c r="F18" s="16">
        <v>16759.09</v>
      </c>
      <c r="G18" s="16">
        <f t="shared" si="1"/>
        <v>17479.730869999999</v>
      </c>
      <c r="H18" s="27">
        <v>1.3</v>
      </c>
      <c r="I18" s="12">
        <f t="shared" si="2"/>
        <v>21786.817000000003</v>
      </c>
      <c r="J18" s="16">
        <f t="shared" si="3"/>
        <v>22723.650130999999</v>
      </c>
      <c r="K18" s="16">
        <v>391313</v>
      </c>
      <c r="L18" s="19">
        <f t="shared" si="4"/>
        <v>26694.5</v>
      </c>
      <c r="M18" s="69">
        <f t="shared" si="5"/>
        <v>394548.36246150004</v>
      </c>
      <c r="N18" s="71">
        <f t="shared" si="6"/>
        <v>3235.3624615000444</v>
      </c>
    </row>
    <row r="19" spans="1:14" ht="14.25" customHeight="1" x14ac:dyDescent="0.2">
      <c r="A19" s="14">
        <v>12</v>
      </c>
      <c r="B19" s="60" t="s">
        <v>85</v>
      </c>
      <c r="C19" s="11">
        <f t="shared" si="0"/>
        <v>6500</v>
      </c>
      <c r="D19" s="11">
        <v>500</v>
      </c>
      <c r="E19" s="11">
        <v>6000</v>
      </c>
      <c r="F19" s="16">
        <v>16759.09</v>
      </c>
      <c r="G19" s="16">
        <f t="shared" si="1"/>
        <v>17479.730869999999</v>
      </c>
      <c r="H19" s="27">
        <v>1</v>
      </c>
      <c r="I19" s="12">
        <f t="shared" si="2"/>
        <v>16759.09</v>
      </c>
      <c r="J19" s="16">
        <f t="shared" si="3"/>
        <v>17479.730869999999</v>
      </c>
      <c r="K19" s="16">
        <v>60176</v>
      </c>
      <c r="L19" s="19">
        <f t="shared" si="4"/>
        <v>113318.1</v>
      </c>
      <c r="M19" s="69">
        <f t="shared" si="5"/>
        <v>1698868.9532999999</v>
      </c>
      <c r="N19" s="71">
        <f t="shared" si="6"/>
        <v>1638692.9532999999</v>
      </c>
    </row>
    <row r="20" spans="1:14" ht="14.25" customHeight="1" x14ac:dyDescent="0.2">
      <c r="A20" s="14">
        <v>13</v>
      </c>
      <c r="B20" s="60" t="s">
        <v>40</v>
      </c>
      <c r="C20" s="11">
        <f t="shared" si="0"/>
        <v>1413</v>
      </c>
      <c r="D20" s="11">
        <v>30</v>
      </c>
      <c r="E20" s="11">
        <v>1383</v>
      </c>
      <c r="F20" s="16">
        <v>16759.09</v>
      </c>
      <c r="G20" s="16">
        <f t="shared" si="1"/>
        <v>17479.730869999999</v>
      </c>
      <c r="H20" s="27">
        <v>1</v>
      </c>
      <c r="I20" s="12">
        <f t="shared" si="2"/>
        <v>16759.09</v>
      </c>
      <c r="J20" s="16">
        <f t="shared" si="3"/>
        <v>17479.730869999999</v>
      </c>
      <c r="K20" s="16">
        <v>367022.95</v>
      </c>
      <c r="L20" s="19">
        <f t="shared" si="4"/>
        <v>25044.3</v>
      </c>
      <c r="M20" s="69">
        <f t="shared" si="5"/>
        <v>370158.60739814996</v>
      </c>
      <c r="N20" s="71">
        <f t="shared" si="6"/>
        <v>3135.6573981499532</v>
      </c>
    </row>
    <row r="21" spans="1:14" ht="14.25" customHeight="1" x14ac:dyDescent="0.2">
      <c r="A21" s="14">
        <v>14</v>
      </c>
      <c r="B21" s="60" t="s">
        <v>41</v>
      </c>
      <c r="C21" s="11">
        <f t="shared" si="0"/>
        <v>892</v>
      </c>
      <c r="D21" s="11">
        <v>90</v>
      </c>
      <c r="E21" s="11">
        <v>802</v>
      </c>
      <c r="F21" s="16">
        <v>16759.09</v>
      </c>
      <c r="G21" s="16">
        <f t="shared" si="1"/>
        <v>17479.730869999999</v>
      </c>
      <c r="H21" s="27">
        <v>1</v>
      </c>
      <c r="I21" s="12">
        <f t="shared" si="2"/>
        <v>16759.09</v>
      </c>
      <c r="J21" s="16">
        <f t="shared" si="3"/>
        <v>17479.730869999999</v>
      </c>
      <c r="K21" s="16">
        <v>5000</v>
      </c>
      <c r="L21" s="19">
        <f t="shared" si="4"/>
        <v>15532.1</v>
      </c>
      <c r="M21" s="69">
        <f t="shared" si="5"/>
        <v>232905.93386609998</v>
      </c>
      <c r="N21" s="71">
        <f t="shared" si="6"/>
        <v>227905.93386609998</v>
      </c>
    </row>
    <row r="22" spans="1:14" ht="14.25" customHeight="1" x14ac:dyDescent="0.2">
      <c r="A22" s="14">
        <v>15</v>
      </c>
      <c r="B22" s="60" t="s">
        <v>67</v>
      </c>
      <c r="C22" s="11">
        <f t="shared" si="0"/>
        <v>3250</v>
      </c>
      <c r="D22" s="11">
        <v>100</v>
      </c>
      <c r="E22" s="11">
        <v>3150</v>
      </c>
      <c r="F22" s="16">
        <v>16759.09</v>
      </c>
      <c r="G22" s="16">
        <f t="shared" si="1"/>
        <v>17479.730869999999</v>
      </c>
      <c r="H22" s="27">
        <v>1.5</v>
      </c>
      <c r="I22" s="12">
        <f t="shared" si="2"/>
        <v>25138.635000000002</v>
      </c>
      <c r="J22" s="16">
        <f t="shared" si="3"/>
        <v>26219.596304999999</v>
      </c>
      <c r="K22" s="16">
        <v>1075154</v>
      </c>
      <c r="L22" s="19">
        <f t="shared" si="4"/>
        <v>86180.7</v>
      </c>
      <c r="M22" s="69">
        <f t="shared" si="5"/>
        <v>1276583.8779112501</v>
      </c>
      <c r="N22" s="71">
        <f t="shared" si="6"/>
        <v>201429.87791125011</v>
      </c>
    </row>
    <row r="23" spans="1:14" ht="24" customHeight="1" x14ac:dyDescent="0.2">
      <c r="A23" s="14">
        <v>16</v>
      </c>
      <c r="B23" s="60" t="s">
        <v>109</v>
      </c>
      <c r="C23" s="11">
        <f t="shared" si="0"/>
        <v>3250</v>
      </c>
      <c r="D23" s="11">
        <v>200</v>
      </c>
      <c r="E23" s="11">
        <v>3050</v>
      </c>
      <c r="F23" s="16">
        <v>16759.09</v>
      </c>
      <c r="G23" s="16">
        <f t="shared" si="1"/>
        <v>17479.730869999999</v>
      </c>
      <c r="H23" s="27">
        <v>1</v>
      </c>
      <c r="I23" s="12">
        <f t="shared" si="2"/>
        <v>16759.09</v>
      </c>
      <c r="J23" s="16">
        <f t="shared" si="3"/>
        <v>17479.730869999999</v>
      </c>
      <c r="K23" s="16">
        <v>0</v>
      </c>
      <c r="L23" s="19">
        <f t="shared" si="4"/>
        <v>56665</v>
      </c>
      <c r="M23" s="69">
        <f t="shared" si="5"/>
        <v>849974.95730250003</v>
      </c>
      <c r="N23" s="71">
        <f t="shared" si="6"/>
        <v>849974.95730250003</v>
      </c>
    </row>
    <row r="24" spans="1:14" ht="14.25" customHeight="1" x14ac:dyDescent="0.2">
      <c r="A24" s="14">
        <v>17</v>
      </c>
      <c r="B24" s="60" t="s">
        <v>110</v>
      </c>
      <c r="C24" s="11">
        <f t="shared" si="0"/>
        <v>5300</v>
      </c>
      <c r="D24" s="11">
        <v>300</v>
      </c>
      <c r="E24" s="11">
        <v>5000</v>
      </c>
      <c r="F24" s="16">
        <v>16759.09</v>
      </c>
      <c r="G24" s="16">
        <f t="shared" si="1"/>
        <v>17479.730869999999</v>
      </c>
      <c r="H24" s="27">
        <v>1</v>
      </c>
      <c r="I24" s="12">
        <f t="shared" si="2"/>
        <v>16759.09</v>
      </c>
      <c r="J24" s="16">
        <f t="shared" si="3"/>
        <v>17479.730869999999</v>
      </c>
      <c r="K24" s="16">
        <v>120700</v>
      </c>
      <c r="L24" s="19">
        <f t="shared" si="4"/>
        <v>92547.1</v>
      </c>
      <c r="M24" s="69">
        <f t="shared" si="5"/>
        <v>1386395.7202499998</v>
      </c>
      <c r="N24" s="71">
        <f t="shared" si="6"/>
        <v>1265695.7202499998</v>
      </c>
    </row>
    <row r="25" spans="1:14" ht="14.25" customHeight="1" x14ac:dyDescent="0.2">
      <c r="A25" s="14">
        <v>18</v>
      </c>
      <c r="B25" s="60" t="s">
        <v>57</v>
      </c>
      <c r="C25" s="11">
        <f t="shared" si="0"/>
        <v>3446</v>
      </c>
      <c r="D25" s="11">
        <v>155</v>
      </c>
      <c r="E25" s="11">
        <v>3291</v>
      </c>
      <c r="F25" s="16">
        <v>16759.09</v>
      </c>
      <c r="G25" s="16">
        <f t="shared" si="1"/>
        <v>17479.730869999999</v>
      </c>
      <c r="H25" s="27">
        <v>1.4</v>
      </c>
      <c r="I25" s="12">
        <f t="shared" si="2"/>
        <v>23462.725999999999</v>
      </c>
      <c r="J25" s="16">
        <f t="shared" si="3"/>
        <v>24471.623217999997</v>
      </c>
      <c r="K25" s="16">
        <v>24671.1</v>
      </c>
      <c r="L25" s="19">
        <f t="shared" si="4"/>
        <v>84197.5</v>
      </c>
      <c r="M25" s="69">
        <f t="shared" si="5"/>
        <v>1262592.51810657</v>
      </c>
      <c r="N25" s="71">
        <f t="shared" si="6"/>
        <v>1237921.4181065699</v>
      </c>
    </row>
    <row r="26" spans="1:14" ht="14.25" customHeight="1" x14ac:dyDescent="0.2">
      <c r="A26" s="14">
        <v>19</v>
      </c>
      <c r="B26" s="60" t="s">
        <v>42</v>
      </c>
      <c r="C26" s="11">
        <f t="shared" si="0"/>
        <v>2229</v>
      </c>
      <c r="D26" s="11">
        <v>100</v>
      </c>
      <c r="E26" s="11">
        <v>2129</v>
      </c>
      <c r="F26" s="16">
        <v>16759.09</v>
      </c>
      <c r="G26" s="16">
        <f t="shared" si="1"/>
        <v>17479.730869999999</v>
      </c>
      <c r="H26" s="27">
        <v>1.1499999999999999</v>
      </c>
      <c r="I26" s="12">
        <f t="shared" si="2"/>
        <v>19272.9535</v>
      </c>
      <c r="J26" s="16">
        <f t="shared" si="3"/>
        <v>20101.690500499997</v>
      </c>
      <c r="K26" s="16">
        <v>10000</v>
      </c>
      <c r="L26" s="19">
        <f t="shared" si="4"/>
        <v>44733.8</v>
      </c>
      <c r="M26" s="69">
        <f t="shared" si="5"/>
        <v>670856.9163834675</v>
      </c>
      <c r="N26" s="71">
        <f t="shared" si="6"/>
        <v>660856.9163834675</v>
      </c>
    </row>
    <row r="27" spans="1:14" ht="14.25" customHeight="1" x14ac:dyDescent="0.2">
      <c r="A27" s="14">
        <v>20</v>
      </c>
      <c r="B27" s="60" t="s">
        <v>58</v>
      </c>
      <c r="C27" s="11">
        <f t="shared" si="0"/>
        <v>1593</v>
      </c>
      <c r="D27" s="11">
        <v>80</v>
      </c>
      <c r="E27" s="11">
        <v>1513</v>
      </c>
      <c r="F27" s="16">
        <v>16759.09</v>
      </c>
      <c r="G27" s="16">
        <f t="shared" si="1"/>
        <v>17479.730869999999</v>
      </c>
      <c r="H27" s="27">
        <v>1.3</v>
      </c>
      <c r="I27" s="12">
        <f t="shared" si="2"/>
        <v>21786.817000000003</v>
      </c>
      <c r="J27" s="16">
        <f t="shared" si="3"/>
        <v>22723.650130999999</v>
      </c>
      <c r="K27" s="16">
        <v>0</v>
      </c>
      <c r="L27" s="19">
        <f t="shared" si="4"/>
        <v>36123.800000000003</v>
      </c>
      <c r="M27" s="69">
        <f t="shared" si="5"/>
        <v>541857.42012304498</v>
      </c>
      <c r="N27" s="71">
        <f t="shared" si="6"/>
        <v>541857.42012304498</v>
      </c>
    </row>
    <row r="28" spans="1:14" ht="14.25" customHeight="1" x14ac:dyDescent="0.2">
      <c r="A28" s="14">
        <v>21</v>
      </c>
      <c r="B28" s="60" t="s">
        <v>32</v>
      </c>
      <c r="C28" s="11">
        <f t="shared" si="0"/>
        <v>29854</v>
      </c>
      <c r="D28" s="11">
        <v>1850</v>
      </c>
      <c r="E28" s="11">
        <v>28004</v>
      </c>
      <c r="F28" s="16">
        <v>16759.09</v>
      </c>
      <c r="G28" s="16">
        <f t="shared" si="1"/>
        <v>17479.730869999999</v>
      </c>
      <c r="H28" s="27">
        <v>1</v>
      </c>
      <c r="I28" s="12">
        <f t="shared" si="2"/>
        <v>16759.09</v>
      </c>
      <c r="J28" s="16">
        <f t="shared" si="3"/>
        <v>17479.730869999999</v>
      </c>
      <c r="K28" s="16">
        <v>7744242.0800000001</v>
      </c>
      <c r="L28" s="19">
        <f t="shared" si="4"/>
        <v>528250.9</v>
      </c>
      <c r="M28" s="69">
        <f t="shared" si="5"/>
        <v>7807600.4967521997</v>
      </c>
      <c r="N28" s="71">
        <f t="shared" si="6"/>
        <v>63358.416752199642</v>
      </c>
    </row>
    <row r="29" spans="1:14" ht="14.25" customHeight="1" x14ac:dyDescent="0.2">
      <c r="A29" s="14">
        <v>22</v>
      </c>
      <c r="B29" s="60" t="s">
        <v>111</v>
      </c>
      <c r="C29" s="11">
        <f t="shared" si="0"/>
        <v>2243</v>
      </c>
      <c r="D29" s="11">
        <v>150</v>
      </c>
      <c r="E29" s="11">
        <v>2093</v>
      </c>
      <c r="F29" s="16">
        <v>16759.09</v>
      </c>
      <c r="G29" s="16">
        <f t="shared" si="1"/>
        <v>17479.730869999999</v>
      </c>
      <c r="H29" s="27">
        <v>1</v>
      </c>
      <c r="I29" s="12">
        <f t="shared" si="2"/>
        <v>16759.09</v>
      </c>
      <c r="J29" s="16">
        <f t="shared" si="3"/>
        <v>17479.730869999999</v>
      </c>
      <c r="K29" s="16">
        <v>0</v>
      </c>
      <c r="L29" s="19">
        <f t="shared" si="4"/>
        <v>39098.9</v>
      </c>
      <c r="M29" s="69">
        <f t="shared" si="5"/>
        <v>586484.10316365003</v>
      </c>
      <c r="N29" s="71">
        <f t="shared" si="6"/>
        <v>586484.10316365003</v>
      </c>
    </row>
    <row r="30" spans="1:14" ht="14.25" customHeight="1" x14ac:dyDescent="0.2">
      <c r="A30" s="14">
        <v>23</v>
      </c>
      <c r="B30" s="60" t="s">
        <v>59</v>
      </c>
      <c r="C30" s="11">
        <f t="shared" si="0"/>
        <v>6200</v>
      </c>
      <c r="D30" s="11">
        <v>100</v>
      </c>
      <c r="E30" s="11">
        <v>6100</v>
      </c>
      <c r="F30" s="16">
        <v>16759.09</v>
      </c>
      <c r="G30" s="16">
        <f t="shared" si="1"/>
        <v>17479.730869999999</v>
      </c>
      <c r="H30" s="27">
        <v>1.2</v>
      </c>
      <c r="I30" s="12">
        <f t="shared" si="2"/>
        <v>20110.907999999999</v>
      </c>
      <c r="J30" s="16">
        <f t="shared" si="3"/>
        <v>20975.677044</v>
      </c>
      <c r="K30" s="16">
        <v>303690.74</v>
      </c>
      <c r="L30" s="19">
        <f t="shared" si="4"/>
        <v>130266.4</v>
      </c>
      <c r="M30" s="69">
        <f t="shared" si="5"/>
        <v>1949440.8115259998</v>
      </c>
      <c r="N30" s="71">
        <f t="shared" si="6"/>
        <v>1645750.0715259998</v>
      </c>
    </row>
    <row r="31" spans="1:14" ht="14.25" customHeight="1" x14ac:dyDescent="0.2">
      <c r="A31" s="14">
        <v>24</v>
      </c>
      <c r="B31" s="60" t="s">
        <v>66</v>
      </c>
      <c r="C31" s="11">
        <f t="shared" si="0"/>
        <v>3880</v>
      </c>
      <c r="D31" s="11">
        <v>150</v>
      </c>
      <c r="E31" s="11">
        <v>3730</v>
      </c>
      <c r="F31" s="16">
        <v>16759.09</v>
      </c>
      <c r="G31" s="16">
        <f t="shared" si="1"/>
        <v>17479.730869999999</v>
      </c>
      <c r="H31" s="27">
        <v>1.24</v>
      </c>
      <c r="I31" s="12">
        <f t="shared" si="2"/>
        <v>20781.2716</v>
      </c>
      <c r="J31" s="16">
        <f t="shared" si="3"/>
        <v>21674.8662788</v>
      </c>
      <c r="K31" s="16">
        <v>232856.95999999999</v>
      </c>
      <c r="L31" s="19">
        <f t="shared" si="4"/>
        <v>84197.3</v>
      </c>
      <c r="M31" s="69">
        <f t="shared" si="5"/>
        <v>1259466.62939886</v>
      </c>
      <c r="N31" s="71">
        <f t="shared" si="6"/>
        <v>1026609.6693988601</v>
      </c>
    </row>
    <row r="32" spans="1:14" ht="14.25" customHeight="1" x14ac:dyDescent="0.2">
      <c r="A32" s="14">
        <v>25</v>
      </c>
      <c r="B32" s="60" t="s">
        <v>71</v>
      </c>
      <c r="C32" s="11">
        <f t="shared" si="0"/>
        <v>420</v>
      </c>
      <c r="D32" s="11">
        <v>20</v>
      </c>
      <c r="E32" s="11">
        <v>400</v>
      </c>
      <c r="F32" s="16">
        <v>16759.09</v>
      </c>
      <c r="G32" s="16">
        <f t="shared" si="1"/>
        <v>17479.730869999999</v>
      </c>
      <c r="H32" s="27">
        <v>1.6</v>
      </c>
      <c r="I32" s="12">
        <f t="shared" si="2"/>
        <v>26814.544000000002</v>
      </c>
      <c r="J32" s="16">
        <f t="shared" si="3"/>
        <v>27967.569392000001</v>
      </c>
      <c r="K32" s="16">
        <v>86273.600000000006</v>
      </c>
      <c r="L32" s="19">
        <f t="shared" si="4"/>
        <v>11809.6</v>
      </c>
      <c r="M32" s="69">
        <f t="shared" si="5"/>
        <v>175849.77955200002</v>
      </c>
      <c r="N32" s="71">
        <f t="shared" si="6"/>
        <v>89576.179552000016</v>
      </c>
    </row>
    <row r="33" spans="1:16" ht="14.25" customHeight="1" x14ac:dyDescent="0.2">
      <c r="A33" s="14">
        <v>26</v>
      </c>
      <c r="B33" s="60" t="s">
        <v>35</v>
      </c>
      <c r="C33" s="11">
        <f t="shared" si="0"/>
        <v>18659</v>
      </c>
      <c r="D33" s="11">
        <v>1106</v>
      </c>
      <c r="E33" s="11">
        <v>17553</v>
      </c>
      <c r="F33" s="16">
        <v>16759.09</v>
      </c>
      <c r="G33" s="16">
        <f t="shared" si="1"/>
        <v>17479.730869999999</v>
      </c>
      <c r="H33" s="27">
        <v>1</v>
      </c>
      <c r="I33" s="12">
        <f t="shared" si="2"/>
        <v>16759.09</v>
      </c>
      <c r="J33" s="16">
        <f t="shared" si="3"/>
        <v>17479.730869999999</v>
      </c>
      <c r="K33" s="16">
        <v>42200</v>
      </c>
      <c r="L33" s="19">
        <f t="shared" si="4"/>
        <v>325399.5</v>
      </c>
      <c r="M33" s="69">
        <f t="shared" si="5"/>
        <v>4880359.0425166497</v>
      </c>
      <c r="N33" s="71">
        <f t="shared" si="6"/>
        <v>4838159.0425166497</v>
      </c>
    </row>
    <row r="34" spans="1:16" ht="14.25" customHeight="1" x14ac:dyDescent="0.2">
      <c r="A34" s="14">
        <v>27</v>
      </c>
      <c r="B34" s="60" t="s">
        <v>60</v>
      </c>
      <c r="C34" s="11">
        <f t="shared" si="0"/>
        <v>6864</v>
      </c>
      <c r="D34" s="11">
        <v>310</v>
      </c>
      <c r="E34" s="11">
        <v>6554</v>
      </c>
      <c r="F34" s="16">
        <v>16759.09</v>
      </c>
      <c r="G34" s="16">
        <f t="shared" si="1"/>
        <v>17479.730869999999</v>
      </c>
      <c r="H34" s="27">
        <v>1.25</v>
      </c>
      <c r="I34" s="12">
        <f t="shared" si="2"/>
        <v>20948.862499999999</v>
      </c>
      <c r="J34" s="16">
        <f t="shared" si="3"/>
        <v>21849.663587499999</v>
      </c>
      <c r="K34" s="16">
        <v>430000</v>
      </c>
      <c r="L34" s="19">
        <f t="shared" si="4"/>
        <v>150126.79999999999</v>
      </c>
      <c r="M34" s="69">
        <f t="shared" si="5"/>
        <v>2245452.6379121249</v>
      </c>
      <c r="N34" s="71">
        <f t="shared" si="6"/>
        <v>1815452.6379121249</v>
      </c>
    </row>
    <row r="35" spans="1:16" ht="14.25" customHeight="1" x14ac:dyDescent="0.2">
      <c r="A35" s="14">
        <v>28</v>
      </c>
      <c r="B35" s="60" t="s">
        <v>47</v>
      </c>
      <c r="C35" s="11">
        <f t="shared" si="0"/>
        <v>5013</v>
      </c>
      <c r="D35" s="11">
        <v>100</v>
      </c>
      <c r="E35" s="11">
        <v>4913</v>
      </c>
      <c r="F35" s="16">
        <v>16759.09</v>
      </c>
      <c r="G35" s="16">
        <f t="shared" si="1"/>
        <v>17479.730869999999</v>
      </c>
      <c r="H35" s="27">
        <v>1.1499999999999999</v>
      </c>
      <c r="I35" s="12">
        <f t="shared" si="2"/>
        <v>19272.9535</v>
      </c>
      <c r="J35" s="16">
        <f t="shared" si="3"/>
        <v>20101.690500499997</v>
      </c>
      <c r="K35" s="16">
        <v>0</v>
      </c>
      <c r="L35" s="19">
        <f t="shared" si="4"/>
        <v>100686.9</v>
      </c>
      <c r="M35" s="69">
        <f t="shared" si="5"/>
        <v>1510303.5116843472</v>
      </c>
      <c r="N35" s="71">
        <f t="shared" si="6"/>
        <v>1510303.5116843472</v>
      </c>
    </row>
    <row r="36" spans="1:16" ht="14.25" customHeight="1" x14ac:dyDescent="0.2">
      <c r="A36" s="14">
        <v>29</v>
      </c>
      <c r="B36" s="60" t="s">
        <v>68</v>
      </c>
      <c r="C36" s="11">
        <f t="shared" si="0"/>
        <v>3173</v>
      </c>
      <c r="D36" s="11">
        <v>78</v>
      </c>
      <c r="E36" s="11">
        <v>3095</v>
      </c>
      <c r="F36" s="16">
        <v>16759.09</v>
      </c>
      <c r="G36" s="16">
        <f t="shared" si="1"/>
        <v>17479.730869999999</v>
      </c>
      <c r="H36" s="27">
        <v>1.21</v>
      </c>
      <c r="I36" s="12">
        <f t="shared" si="2"/>
        <v>20278.498899999999</v>
      </c>
      <c r="J36" s="16">
        <f t="shared" si="3"/>
        <v>21150.474352699999</v>
      </c>
      <c r="K36" s="16">
        <v>265068.77</v>
      </c>
      <c r="L36" s="19">
        <f t="shared" si="4"/>
        <v>67307.5</v>
      </c>
      <c r="M36" s="69">
        <f t="shared" si="5"/>
        <v>1005636.6155370974</v>
      </c>
      <c r="N36" s="71">
        <f t="shared" si="6"/>
        <v>740567.84553709743</v>
      </c>
    </row>
    <row r="37" spans="1:16" ht="14.25" customHeight="1" x14ac:dyDescent="0.2">
      <c r="A37" s="14">
        <v>30</v>
      </c>
      <c r="B37" s="60" t="s">
        <v>33</v>
      </c>
      <c r="C37" s="11">
        <f t="shared" si="0"/>
        <v>10500</v>
      </c>
      <c r="D37" s="11">
        <v>500</v>
      </c>
      <c r="E37" s="11">
        <v>10000</v>
      </c>
      <c r="F37" s="16">
        <v>16759.09</v>
      </c>
      <c r="G37" s="16">
        <f t="shared" si="1"/>
        <v>17479.730869999999</v>
      </c>
      <c r="H37" s="27">
        <v>1</v>
      </c>
      <c r="I37" s="12">
        <f t="shared" si="2"/>
        <v>16759.09</v>
      </c>
      <c r="J37" s="16">
        <f t="shared" si="3"/>
        <v>17479.730869999999</v>
      </c>
      <c r="K37" s="16">
        <v>2725028</v>
      </c>
      <c r="L37" s="19">
        <f t="shared" si="4"/>
        <v>185901.9</v>
      </c>
      <c r="M37" s="69">
        <f t="shared" si="5"/>
        <v>2747652.8054999993</v>
      </c>
      <c r="N37" s="71">
        <f t="shared" si="6"/>
        <v>22624.805499999318</v>
      </c>
    </row>
    <row r="38" spans="1:16" ht="14.25" customHeight="1" x14ac:dyDescent="0.2">
      <c r="A38" s="14">
        <v>31</v>
      </c>
      <c r="B38" s="60" t="s">
        <v>69</v>
      </c>
      <c r="C38" s="11">
        <f t="shared" si="0"/>
        <v>2960</v>
      </c>
      <c r="D38" s="11">
        <v>160</v>
      </c>
      <c r="E38" s="11">
        <v>2800</v>
      </c>
      <c r="F38" s="16">
        <v>16759.09</v>
      </c>
      <c r="G38" s="16">
        <f t="shared" si="1"/>
        <v>17479.730869999999</v>
      </c>
      <c r="H38" s="27">
        <v>1.27</v>
      </c>
      <c r="I38" s="12">
        <f t="shared" si="2"/>
        <v>21284.044300000001</v>
      </c>
      <c r="J38" s="16">
        <f t="shared" si="3"/>
        <v>22199.258204900001</v>
      </c>
      <c r="K38" s="16">
        <v>280000</v>
      </c>
      <c r="L38" s="19">
        <f t="shared" si="4"/>
        <v>65843.399999999994</v>
      </c>
      <c r="M38" s="69">
        <f t="shared" si="5"/>
        <v>983450.55092580011</v>
      </c>
      <c r="N38" s="71">
        <f t="shared" si="6"/>
        <v>703450.55092580011</v>
      </c>
    </row>
    <row r="39" spans="1:16" ht="14.25" customHeight="1" x14ac:dyDescent="0.2">
      <c r="A39" s="14">
        <v>32</v>
      </c>
      <c r="B39" s="60" t="s">
        <v>70</v>
      </c>
      <c r="C39" s="11">
        <f t="shared" si="0"/>
        <v>2084</v>
      </c>
      <c r="D39" s="11">
        <v>84</v>
      </c>
      <c r="E39" s="11">
        <v>2000</v>
      </c>
      <c r="F39" s="16">
        <v>16759.09</v>
      </c>
      <c r="G39" s="16">
        <f t="shared" si="1"/>
        <v>17479.730869999999</v>
      </c>
      <c r="H39" s="27">
        <v>1.3</v>
      </c>
      <c r="I39" s="12">
        <f t="shared" si="2"/>
        <v>21786.817000000003</v>
      </c>
      <c r="J39" s="16">
        <f t="shared" si="3"/>
        <v>22723.650130999999</v>
      </c>
      <c r="K39" s="16">
        <v>167527.85</v>
      </c>
      <c r="L39" s="19">
        <f t="shared" si="4"/>
        <v>47444.9</v>
      </c>
      <c r="M39" s="69">
        <f t="shared" si="5"/>
        <v>709160.89334999991</v>
      </c>
      <c r="N39" s="71">
        <f t="shared" si="6"/>
        <v>541633.04334999993</v>
      </c>
    </row>
    <row r="40" spans="1:16" ht="14.25" customHeight="1" x14ac:dyDescent="0.2">
      <c r="A40" s="14">
        <v>33</v>
      </c>
      <c r="B40" s="60" t="s">
        <v>23</v>
      </c>
      <c r="C40" s="11">
        <f t="shared" si="0"/>
        <v>1230</v>
      </c>
      <c r="D40" s="11">
        <v>25</v>
      </c>
      <c r="E40" s="11">
        <v>1205</v>
      </c>
      <c r="F40" s="16">
        <v>16759.09</v>
      </c>
      <c r="G40" s="16">
        <f t="shared" si="1"/>
        <v>17479.730869999999</v>
      </c>
      <c r="H40" s="27">
        <v>1.23</v>
      </c>
      <c r="I40" s="12">
        <f t="shared" si="2"/>
        <v>20613.680700000001</v>
      </c>
      <c r="J40" s="16">
        <f t="shared" si="3"/>
        <v>21500.068970099997</v>
      </c>
      <c r="K40" s="16">
        <v>29600</v>
      </c>
      <c r="L40" s="19">
        <f t="shared" si="4"/>
        <v>26452.5</v>
      </c>
      <c r="M40" s="69">
        <f t="shared" si="5"/>
        <v>396343.87689705746</v>
      </c>
      <c r="N40" s="71">
        <f t="shared" si="6"/>
        <v>366743.87689705746</v>
      </c>
      <c r="P40" s="35"/>
    </row>
    <row r="41" spans="1:16" ht="14.25" customHeight="1" x14ac:dyDescent="0.2">
      <c r="A41" s="14">
        <v>34</v>
      </c>
      <c r="B41" s="60" t="s">
        <v>36</v>
      </c>
      <c r="C41" s="11">
        <f t="shared" si="0"/>
        <v>3129</v>
      </c>
      <c r="D41" s="11">
        <v>109</v>
      </c>
      <c r="E41" s="11">
        <v>3020</v>
      </c>
      <c r="F41" s="16">
        <v>16759.09</v>
      </c>
      <c r="G41" s="16">
        <f t="shared" si="1"/>
        <v>17479.730869999999</v>
      </c>
      <c r="H41" s="27">
        <v>1</v>
      </c>
      <c r="I41" s="12">
        <f t="shared" si="2"/>
        <v>16759.09</v>
      </c>
      <c r="J41" s="16">
        <f t="shared" si="3"/>
        <v>17479.730869999999</v>
      </c>
      <c r="K41" s="16">
        <v>45000</v>
      </c>
      <c r="L41" s="19">
        <f t="shared" si="4"/>
        <v>54660.5</v>
      </c>
      <c r="M41" s="69">
        <f t="shared" si="5"/>
        <v>819232.92056100001</v>
      </c>
      <c r="N41" s="71">
        <f t="shared" si="6"/>
        <v>774232.92056100001</v>
      </c>
    </row>
    <row r="42" spans="1:16" ht="14.25" customHeight="1" x14ac:dyDescent="0.2">
      <c r="A42" s="14">
        <v>35</v>
      </c>
      <c r="B42" s="60" t="s">
        <v>4</v>
      </c>
      <c r="C42" s="11">
        <f t="shared" si="0"/>
        <v>2050</v>
      </c>
      <c r="D42" s="11">
        <v>50</v>
      </c>
      <c r="E42" s="11">
        <v>2000</v>
      </c>
      <c r="F42" s="16">
        <v>16759.09</v>
      </c>
      <c r="G42" s="16">
        <f t="shared" si="1"/>
        <v>17479.730869999999</v>
      </c>
      <c r="H42" s="27">
        <v>1</v>
      </c>
      <c r="I42" s="12">
        <f t="shared" si="2"/>
        <v>16759.09</v>
      </c>
      <c r="J42" s="16">
        <f t="shared" si="3"/>
        <v>17479.730869999999</v>
      </c>
      <c r="K42" s="16">
        <v>532063.28</v>
      </c>
      <c r="L42" s="19">
        <f t="shared" si="4"/>
        <v>36329.5</v>
      </c>
      <c r="M42" s="69">
        <f t="shared" si="5"/>
        <v>536961.24360000005</v>
      </c>
      <c r="N42" s="71">
        <f t="shared" si="6"/>
        <v>4897.9636000000173</v>
      </c>
    </row>
    <row r="43" spans="1:16" ht="14.25" customHeight="1" x14ac:dyDescent="0.2">
      <c r="A43" s="14">
        <v>36</v>
      </c>
      <c r="B43" s="60" t="s">
        <v>5</v>
      </c>
      <c r="C43" s="11">
        <f t="shared" si="0"/>
        <v>2035</v>
      </c>
      <c r="D43" s="11">
        <v>35</v>
      </c>
      <c r="E43" s="11">
        <v>2000</v>
      </c>
      <c r="F43" s="16">
        <v>16759.09</v>
      </c>
      <c r="G43" s="16">
        <f t="shared" si="1"/>
        <v>17479.730869999999</v>
      </c>
      <c r="H43" s="27">
        <v>1</v>
      </c>
      <c r="I43" s="12">
        <f t="shared" si="2"/>
        <v>16759.09</v>
      </c>
      <c r="J43" s="16">
        <f t="shared" si="3"/>
        <v>17479.730869999999</v>
      </c>
      <c r="K43" s="16">
        <v>200000</v>
      </c>
      <c r="L43" s="19">
        <f t="shared" si="4"/>
        <v>35746</v>
      </c>
      <c r="M43" s="69">
        <f t="shared" si="5"/>
        <v>533190.44834999996</v>
      </c>
      <c r="N43" s="71">
        <f t="shared" si="6"/>
        <v>333190.44834999996</v>
      </c>
    </row>
    <row r="44" spans="1:16" ht="14.25" customHeight="1" x14ac:dyDescent="0.2">
      <c r="A44" s="14">
        <v>37</v>
      </c>
      <c r="B44" s="60" t="s">
        <v>6</v>
      </c>
      <c r="C44" s="11">
        <f t="shared" si="0"/>
        <v>2080</v>
      </c>
      <c r="D44" s="11">
        <v>50</v>
      </c>
      <c r="E44" s="11">
        <v>2030</v>
      </c>
      <c r="F44" s="16">
        <v>16759.09</v>
      </c>
      <c r="G44" s="16">
        <f t="shared" si="1"/>
        <v>17479.730869999999</v>
      </c>
      <c r="H44" s="27">
        <v>1</v>
      </c>
      <c r="I44" s="12">
        <f t="shared" si="2"/>
        <v>16759.09</v>
      </c>
      <c r="J44" s="16">
        <f t="shared" si="3"/>
        <v>17479.730869999999</v>
      </c>
      <c r="K44" s="16">
        <v>0</v>
      </c>
      <c r="L44" s="19">
        <f t="shared" si="4"/>
        <v>36321.800000000003</v>
      </c>
      <c r="M44" s="69">
        <f t="shared" si="5"/>
        <v>544827.12249149987</v>
      </c>
      <c r="N44" s="71">
        <f t="shared" si="6"/>
        <v>544827.12249149987</v>
      </c>
    </row>
    <row r="45" spans="1:16" ht="14.25" customHeight="1" x14ac:dyDescent="0.2">
      <c r="A45" s="14">
        <v>38</v>
      </c>
      <c r="B45" s="60" t="s">
        <v>37</v>
      </c>
      <c r="C45" s="11">
        <f t="shared" si="0"/>
        <v>3805</v>
      </c>
      <c r="D45" s="11">
        <v>50</v>
      </c>
      <c r="E45" s="11">
        <v>3755</v>
      </c>
      <c r="F45" s="16">
        <v>16759.09</v>
      </c>
      <c r="G45" s="16">
        <f t="shared" si="1"/>
        <v>17479.730869999999</v>
      </c>
      <c r="H45" s="27">
        <v>1</v>
      </c>
      <c r="I45" s="12">
        <f t="shared" si="2"/>
        <v>16759.09</v>
      </c>
      <c r="J45" s="16">
        <f t="shared" si="3"/>
        <v>17479.730869999999</v>
      </c>
      <c r="K45" s="16">
        <v>988619.5</v>
      </c>
      <c r="L45" s="19">
        <f t="shared" si="4"/>
        <v>67463</v>
      </c>
      <c r="M45" s="69">
        <f t="shared" si="5"/>
        <v>997115.15875275002</v>
      </c>
      <c r="N45" s="71">
        <f t="shared" si="6"/>
        <v>8495.6587527500233</v>
      </c>
    </row>
    <row r="46" spans="1:16" ht="14.25" customHeight="1" x14ac:dyDescent="0.2">
      <c r="A46" s="14">
        <v>39</v>
      </c>
      <c r="B46" s="60" t="s">
        <v>24</v>
      </c>
      <c r="C46" s="11">
        <f t="shared" si="0"/>
        <v>1643</v>
      </c>
      <c r="D46" s="11">
        <v>70</v>
      </c>
      <c r="E46" s="11">
        <v>1573</v>
      </c>
      <c r="F46" s="16">
        <v>16759.09</v>
      </c>
      <c r="G46" s="16">
        <f t="shared" si="1"/>
        <v>17479.730869999999</v>
      </c>
      <c r="H46" s="27">
        <v>1.2</v>
      </c>
      <c r="I46" s="12">
        <f t="shared" si="2"/>
        <v>20110.907999999999</v>
      </c>
      <c r="J46" s="16">
        <f t="shared" si="3"/>
        <v>20975.677044</v>
      </c>
      <c r="K46" s="16">
        <v>511125.28</v>
      </c>
      <c r="L46" s="19">
        <f t="shared" si="4"/>
        <v>34913.599999999999</v>
      </c>
      <c r="M46" s="69">
        <f t="shared" si="5"/>
        <v>516037.55325318011</v>
      </c>
      <c r="N46" s="71">
        <f t="shared" si="6"/>
        <v>4912.2732531800866</v>
      </c>
    </row>
    <row r="47" spans="1:16" ht="14.25" customHeight="1" x14ac:dyDescent="0.2">
      <c r="A47" s="14">
        <v>40</v>
      </c>
      <c r="B47" s="60" t="s">
        <v>7</v>
      </c>
      <c r="C47" s="11">
        <f t="shared" si="0"/>
        <v>4033</v>
      </c>
      <c r="D47" s="11">
        <v>220</v>
      </c>
      <c r="E47" s="11">
        <v>3813</v>
      </c>
      <c r="F47" s="16">
        <v>16759.09</v>
      </c>
      <c r="G47" s="16">
        <f t="shared" si="1"/>
        <v>17479.730869999999</v>
      </c>
      <c r="H47" s="27">
        <v>1</v>
      </c>
      <c r="I47" s="12">
        <f t="shared" si="2"/>
        <v>16759.09</v>
      </c>
      <c r="J47" s="16">
        <f t="shared" si="3"/>
        <v>17479.730869999999</v>
      </c>
      <c r="K47" s="16">
        <v>3911.55</v>
      </c>
      <c r="L47" s="19">
        <f t="shared" si="4"/>
        <v>70341.100000000006</v>
      </c>
      <c r="M47" s="69">
        <f t="shared" si="5"/>
        <v>1055058.2041096499</v>
      </c>
      <c r="N47" s="71">
        <f t="shared" si="6"/>
        <v>1051146.6541096498</v>
      </c>
    </row>
    <row r="48" spans="1:16" ht="14.25" customHeight="1" x14ac:dyDescent="0.2">
      <c r="A48" s="14">
        <v>41</v>
      </c>
      <c r="B48" s="60" t="s">
        <v>8</v>
      </c>
      <c r="C48" s="11">
        <f t="shared" si="0"/>
        <v>1450</v>
      </c>
      <c r="D48" s="11">
        <v>50</v>
      </c>
      <c r="E48" s="11">
        <v>1400</v>
      </c>
      <c r="F48" s="16">
        <v>16759.09</v>
      </c>
      <c r="G48" s="16">
        <f t="shared" si="1"/>
        <v>17479.730869999999</v>
      </c>
      <c r="H48" s="27">
        <v>1</v>
      </c>
      <c r="I48" s="12">
        <f t="shared" si="2"/>
        <v>16759.09</v>
      </c>
      <c r="J48" s="16">
        <f t="shared" si="3"/>
        <v>17479.730869999999</v>
      </c>
      <c r="K48" s="16">
        <v>376255.8</v>
      </c>
      <c r="L48" s="19">
        <f t="shared" si="4"/>
        <v>25685.8</v>
      </c>
      <c r="M48" s="69">
        <f t="shared" si="5"/>
        <v>379643.66577000002</v>
      </c>
      <c r="N48" s="71">
        <f t="shared" si="6"/>
        <v>3387.8657700000331</v>
      </c>
    </row>
    <row r="49" spans="1:14" ht="14.25" customHeight="1" x14ac:dyDescent="0.2">
      <c r="A49" s="14">
        <v>42</v>
      </c>
      <c r="B49" s="60" t="s">
        <v>61</v>
      </c>
      <c r="C49" s="11">
        <f t="shared" si="0"/>
        <v>7000</v>
      </c>
      <c r="D49" s="11">
        <v>600</v>
      </c>
      <c r="E49" s="11">
        <v>6400</v>
      </c>
      <c r="F49" s="16">
        <v>16759.09</v>
      </c>
      <c r="G49" s="16">
        <f t="shared" si="1"/>
        <v>17479.730869999999</v>
      </c>
      <c r="H49" s="27">
        <v>1.23</v>
      </c>
      <c r="I49" s="12">
        <f t="shared" si="2"/>
        <v>20613.680700000001</v>
      </c>
      <c r="J49" s="16">
        <f t="shared" si="3"/>
        <v>21500.068970099997</v>
      </c>
      <c r="K49" s="16">
        <v>2231437.7000000002</v>
      </c>
      <c r="L49" s="19">
        <f t="shared" si="4"/>
        <v>152200.1</v>
      </c>
      <c r="M49" s="69">
        <f t="shared" si="5"/>
        <v>2249529.7474296</v>
      </c>
      <c r="N49" s="71">
        <f t="shared" si="6"/>
        <v>18092.047429599799</v>
      </c>
    </row>
    <row r="50" spans="1:14" ht="14.25" customHeight="1" x14ac:dyDescent="0.2">
      <c r="A50" s="14">
        <v>43</v>
      </c>
      <c r="B50" s="60" t="s">
        <v>25</v>
      </c>
      <c r="C50" s="11">
        <f t="shared" si="0"/>
        <v>1566</v>
      </c>
      <c r="D50" s="11">
        <v>26</v>
      </c>
      <c r="E50" s="11">
        <v>1540</v>
      </c>
      <c r="F50" s="16">
        <v>16759.09</v>
      </c>
      <c r="G50" s="16">
        <f t="shared" si="1"/>
        <v>17479.730869999999</v>
      </c>
      <c r="H50" s="27">
        <v>1</v>
      </c>
      <c r="I50" s="12">
        <f t="shared" si="2"/>
        <v>16759.09</v>
      </c>
      <c r="J50" s="16">
        <f t="shared" si="3"/>
        <v>17479.730869999999</v>
      </c>
      <c r="K50" s="16">
        <v>0</v>
      </c>
      <c r="L50" s="19">
        <f t="shared" si="4"/>
        <v>27354.5</v>
      </c>
      <c r="M50" s="69">
        <f t="shared" si="5"/>
        <v>410317.82819700002</v>
      </c>
      <c r="N50" s="71">
        <f t="shared" si="6"/>
        <v>410317.82819700002</v>
      </c>
    </row>
    <row r="51" spans="1:14" ht="14.25" customHeight="1" x14ac:dyDescent="0.2">
      <c r="A51" s="14">
        <v>44</v>
      </c>
      <c r="B51" s="60" t="s">
        <v>9</v>
      </c>
      <c r="C51" s="11">
        <f t="shared" si="0"/>
        <v>1847</v>
      </c>
      <c r="D51" s="11">
        <v>50</v>
      </c>
      <c r="E51" s="11">
        <v>1797</v>
      </c>
      <c r="F51" s="16">
        <v>16759.09</v>
      </c>
      <c r="G51" s="16">
        <f t="shared" si="1"/>
        <v>17479.730869999999</v>
      </c>
      <c r="H51" s="27">
        <v>1</v>
      </c>
      <c r="I51" s="12">
        <f t="shared" si="2"/>
        <v>16759.09</v>
      </c>
      <c r="J51" s="16">
        <f t="shared" si="3"/>
        <v>17479.730869999999</v>
      </c>
      <c r="K51" s="16">
        <v>479232.4</v>
      </c>
      <c r="L51" s="19">
        <f t="shared" si="4"/>
        <v>32728.3</v>
      </c>
      <c r="M51" s="69">
        <f t="shared" si="5"/>
        <v>483735.46310085</v>
      </c>
      <c r="N51" s="71">
        <f t="shared" si="6"/>
        <v>4503.0631008499768</v>
      </c>
    </row>
    <row r="52" spans="1:14" ht="14.25" customHeight="1" x14ac:dyDescent="0.2">
      <c r="A52" s="14">
        <v>45</v>
      </c>
      <c r="B52" s="60" t="s">
        <v>62</v>
      </c>
      <c r="C52" s="11">
        <f t="shared" si="0"/>
        <v>5240</v>
      </c>
      <c r="D52" s="11">
        <v>200</v>
      </c>
      <c r="E52" s="11">
        <v>5040</v>
      </c>
      <c r="F52" s="16">
        <v>16759.09</v>
      </c>
      <c r="G52" s="16">
        <f t="shared" si="1"/>
        <v>17479.730869999999</v>
      </c>
      <c r="H52" s="27">
        <v>1.3</v>
      </c>
      <c r="I52" s="12">
        <f t="shared" si="2"/>
        <v>21786.817000000003</v>
      </c>
      <c r="J52" s="16">
        <f t="shared" si="3"/>
        <v>22723.650130999999</v>
      </c>
      <c r="K52" s="16">
        <v>73417.2</v>
      </c>
      <c r="L52" s="19">
        <f t="shared" si="4"/>
        <v>118958</v>
      </c>
      <c r="M52" s="69">
        <f t="shared" si="5"/>
        <v>1783268.4009035998</v>
      </c>
      <c r="N52" s="71">
        <f t="shared" si="6"/>
        <v>1709851.2009035998</v>
      </c>
    </row>
    <row r="53" spans="1:14" ht="14.25" customHeight="1" x14ac:dyDescent="0.2">
      <c r="A53" s="14">
        <v>46</v>
      </c>
      <c r="B53" s="60" t="s">
        <v>43</v>
      </c>
      <c r="C53" s="11">
        <f t="shared" si="0"/>
        <v>1875</v>
      </c>
      <c r="D53" s="11">
        <v>55</v>
      </c>
      <c r="E53" s="11">
        <v>1820</v>
      </c>
      <c r="F53" s="16">
        <v>16759.09</v>
      </c>
      <c r="G53" s="16">
        <f t="shared" si="1"/>
        <v>17479.730869999999</v>
      </c>
      <c r="H53" s="27">
        <v>1.1000000000000001</v>
      </c>
      <c r="I53" s="12">
        <f t="shared" si="2"/>
        <v>18434.999000000003</v>
      </c>
      <c r="J53" s="16">
        <f t="shared" si="3"/>
        <v>19227.703957000002</v>
      </c>
      <c r="K53" s="16">
        <v>49700</v>
      </c>
      <c r="L53" s="19">
        <f t="shared" si="4"/>
        <v>36058</v>
      </c>
      <c r="M53" s="69">
        <f t="shared" si="5"/>
        <v>540125.19220110006</v>
      </c>
      <c r="N53" s="71">
        <f t="shared" si="6"/>
        <v>490425.19220110006</v>
      </c>
    </row>
    <row r="54" spans="1:14" ht="14.25" customHeight="1" x14ac:dyDescent="0.2">
      <c r="A54" s="14">
        <v>47</v>
      </c>
      <c r="B54" s="60" t="s">
        <v>10</v>
      </c>
      <c r="C54" s="11">
        <f t="shared" si="0"/>
        <v>835</v>
      </c>
      <c r="D54" s="11">
        <v>10</v>
      </c>
      <c r="E54" s="11">
        <v>825</v>
      </c>
      <c r="F54" s="16">
        <v>16759.09</v>
      </c>
      <c r="G54" s="16">
        <f t="shared" si="1"/>
        <v>17479.730869999999</v>
      </c>
      <c r="H54" s="27">
        <v>1</v>
      </c>
      <c r="I54" s="12">
        <f t="shared" si="2"/>
        <v>16759.09</v>
      </c>
      <c r="J54" s="16">
        <f t="shared" si="3"/>
        <v>17479.730869999999</v>
      </c>
      <c r="K54" s="16">
        <v>216548.34</v>
      </c>
      <c r="L54" s="19">
        <f t="shared" si="4"/>
        <v>14804.9</v>
      </c>
      <c r="M54" s="69">
        <f t="shared" si="5"/>
        <v>218825.53301624997</v>
      </c>
      <c r="N54" s="71">
        <f t="shared" si="6"/>
        <v>2277.1930162499775</v>
      </c>
    </row>
    <row r="55" spans="1:14" ht="14.25" customHeight="1" x14ac:dyDescent="0.2">
      <c r="A55" s="14">
        <v>48</v>
      </c>
      <c r="B55" s="60" t="s">
        <v>51</v>
      </c>
      <c r="C55" s="11">
        <f t="shared" si="0"/>
        <v>1907</v>
      </c>
      <c r="D55" s="11">
        <v>50</v>
      </c>
      <c r="E55" s="11">
        <v>1857</v>
      </c>
      <c r="F55" s="16">
        <v>16759.09</v>
      </c>
      <c r="G55" s="16">
        <f t="shared" si="1"/>
        <v>17479.730869999999</v>
      </c>
      <c r="H55" s="27">
        <v>1.1499999999999999</v>
      </c>
      <c r="I55" s="12">
        <f t="shared" si="2"/>
        <v>19272.9535</v>
      </c>
      <c r="J55" s="16">
        <f t="shared" si="3"/>
        <v>20101.690500499997</v>
      </c>
      <c r="K55" s="16">
        <v>569555.6</v>
      </c>
      <c r="L55" s="19">
        <f t="shared" si="4"/>
        <v>38862</v>
      </c>
      <c r="M55" s="69">
        <f t="shared" si="5"/>
        <v>574387.30401642737</v>
      </c>
      <c r="N55" s="71">
        <f t="shared" si="6"/>
        <v>4831.7040164273931</v>
      </c>
    </row>
    <row r="56" spans="1:14" ht="14.25" customHeight="1" x14ac:dyDescent="0.2">
      <c r="A56" s="14">
        <v>49</v>
      </c>
      <c r="B56" s="60" t="s">
        <v>11</v>
      </c>
      <c r="C56" s="11">
        <f t="shared" si="0"/>
        <v>1957</v>
      </c>
      <c r="D56" s="11">
        <v>100</v>
      </c>
      <c r="E56" s="11">
        <v>1857</v>
      </c>
      <c r="F56" s="16">
        <v>16759.09</v>
      </c>
      <c r="G56" s="16">
        <f t="shared" si="1"/>
        <v>17479.730869999999</v>
      </c>
      <c r="H56" s="27">
        <v>1</v>
      </c>
      <c r="I56" s="12">
        <f t="shared" si="2"/>
        <v>16759.09</v>
      </c>
      <c r="J56" s="16">
        <f t="shared" si="3"/>
        <v>17479.730869999999</v>
      </c>
      <c r="K56" s="16">
        <v>10000</v>
      </c>
      <c r="L56" s="19">
        <f t="shared" si="4"/>
        <v>34145.800000000003</v>
      </c>
      <c r="M56" s="69">
        <f t="shared" si="5"/>
        <v>512036.53838385001</v>
      </c>
      <c r="N56" s="71">
        <f t="shared" si="6"/>
        <v>502036.53838385001</v>
      </c>
    </row>
    <row r="57" spans="1:14" ht="14.25" customHeight="1" x14ac:dyDescent="0.2">
      <c r="A57" s="14">
        <v>50</v>
      </c>
      <c r="B57" s="60" t="s">
        <v>26</v>
      </c>
      <c r="C57" s="11">
        <f t="shared" si="0"/>
        <v>1520</v>
      </c>
      <c r="D57" s="11">
        <v>20</v>
      </c>
      <c r="E57" s="11">
        <v>1500</v>
      </c>
      <c r="F57" s="16">
        <v>16759.09</v>
      </c>
      <c r="G57" s="16">
        <f t="shared" si="1"/>
        <v>17479.730869999999</v>
      </c>
      <c r="H57" s="27">
        <v>1</v>
      </c>
      <c r="I57" s="12">
        <f t="shared" si="2"/>
        <v>16759.09</v>
      </c>
      <c r="J57" s="16">
        <f t="shared" si="3"/>
        <v>17479.730869999999</v>
      </c>
      <c r="K57" s="16">
        <v>923.9</v>
      </c>
      <c r="L57" s="19">
        <f t="shared" si="4"/>
        <v>26555.7</v>
      </c>
      <c r="M57" s="69">
        <f t="shared" si="5"/>
        <v>398321.67157499999</v>
      </c>
      <c r="N57" s="71">
        <f t="shared" si="6"/>
        <v>397397.77157499996</v>
      </c>
    </row>
    <row r="58" spans="1:14" ht="14.25" customHeight="1" x14ac:dyDescent="0.2">
      <c r="A58" s="14">
        <v>51</v>
      </c>
      <c r="B58" s="60" t="s">
        <v>12</v>
      </c>
      <c r="C58" s="11">
        <f t="shared" si="0"/>
        <v>1646</v>
      </c>
      <c r="D58" s="11">
        <v>50</v>
      </c>
      <c r="E58" s="11">
        <v>1596</v>
      </c>
      <c r="F58" s="16">
        <v>16759.09</v>
      </c>
      <c r="G58" s="16">
        <f t="shared" si="1"/>
        <v>17479.730869999999</v>
      </c>
      <c r="H58" s="27">
        <v>1</v>
      </c>
      <c r="I58" s="12">
        <f t="shared" si="2"/>
        <v>16759.09</v>
      </c>
      <c r="J58" s="16">
        <f t="shared" si="3"/>
        <v>17479.730869999999</v>
      </c>
      <c r="K58" s="16">
        <v>0</v>
      </c>
      <c r="L58" s="19">
        <f t="shared" si="4"/>
        <v>28735.599999999999</v>
      </c>
      <c r="M58" s="69">
        <f t="shared" si="5"/>
        <v>431034.07452780002</v>
      </c>
      <c r="N58" s="71">
        <f t="shared" si="6"/>
        <v>431034.07452780002</v>
      </c>
    </row>
    <row r="59" spans="1:14" ht="14.25" customHeight="1" x14ac:dyDescent="0.2">
      <c r="A59" s="14">
        <v>52</v>
      </c>
      <c r="B59" s="60" t="s">
        <v>72</v>
      </c>
      <c r="C59" s="11">
        <f t="shared" si="0"/>
        <v>165</v>
      </c>
      <c r="D59" s="11">
        <v>15</v>
      </c>
      <c r="E59" s="11">
        <v>150</v>
      </c>
      <c r="F59" s="16">
        <v>16759.09</v>
      </c>
      <c r="G59" s="16">
        <f t="shared" si="1"/>
        <v>17479.730869999999</v>
      </c>
      <c r="H59" s="27">
        <v>1.7</v>
      </c>
      <c r="I59" s="12">
        <f t="shared" si="2"/>
        <v>28490.452999999998</v>
      </c>
      <c r="J59" s="16">
        <f t="shared" si="3"/>
        <v>29715.542479</v>
      </c>
      <c r="K59" s="16">
        <v>30000</v>
      </c>
      <c r="L59" s="19">
        <f t="shared" si="4"/>
        <v>4914.7</v>
      </c>
      <c r="M59" s="69">
        <f t="shared" si="5"/>
        <v>73270.322502749987</v>
      </c>
      <c r="N59" s="71">
        <f t="shared" si="6"/>
        <v>43270.322502749987</v>
      </c>
    </row>
    <row r="60" spans="1:14" ht="14.25" customHeight="1" x14ac:dyDescent="0.2">
      <c r="A60" s="14">
        <v>53</v>
      </c>
      <c r="B60" s="60" t="s">
        <v>13</v>
      </c>
      <c r="C60" s="11">
        <f t="shared" si="0"/>
        <v>8378</v>
      </c>
      <c r="D60" s="11">
        <v>350</v>
      </c>
      <c r="E60" s="11">
        <v>8028</v>
      </c>
      <c r="F60" s="16">
        <v>16759.09</v>
      </c>
      <c r="G60" s="16">
        <f t="shared" si="1"/>
        <v>17479.730869999999</v>
      </c>
      <c r="H60" s="27">
        <v>1</v>
      </c>
      <c r="I60" s="12">
        <f t="shared" si="2"/>
        <v>16759.09</v>
      </c>
      <c r="J60" s="16">
        <f t="shared" si="3"/>
        <v>17479.730869999999</v>
      </c>
      <c r="K60" s="16">
        <v>0</v>
      </c>
      <c r="L60" s="19">
        <f t="shared" si="4"/>
        <v>146193</v>
      </c>
      <c r="M60" s="69">
        <f t="shared" si="5"/>
        <v>2192894.4138654</v>
      </c>
      <c r="N60" s="71">
        <f t="shared" si="6"/>
        <v>2192894.4138654</v>
      </c>
    </row>
    <row r="61" spans="1:14" ht="14.25" customHeight="1" x14ac:dyDescent="0.2">
      <c r="A61" s="14">
        <v>54</v>
      </c>
      <c r="B61" s="60" t="s">
        <v>27</v>
      </c>
      <c r="C61" s="11">
        <f t="shared" si="0"/>
        <v>690</v>
      </c>
      <c r="D61" s="11">
        <v>20</v>
      </c>
      <c r="E61" s="11">
        <v>670</v>
      </c>
      <c r="F61" s="16">
        <v>16759.09</v>
      </c>
      <c r="G61" s="16">
        <f t="shared" si="1"/>
        <v>17479.730869999999</v>
      </c>
      <c r="H61" s="27">
        <v>1.4</v>
      </c>
      <c r="I61" s="12">
        <f t="shared" si="2"/>
        <v>23462.725999999999</v>
      </c>
      <c r="J61" s="16">
        <f t="shared" si="3"/>
        <v>24471.623217999997</v>
      </c>
      <c r="K61" s="16">
        <v>880</v>
      </c>
      <c r="L61" s="19">
        <f t="shared" si="4"/>
        <v>16866.099999999999</v>
      </c>
      <c r="M61" s="69">
        <f t="shared" si="5"/>
        <v>252978.63114089996</v>
      </c>
      <c r="N61" s="71">
        <f t="shared" si="6"/>
        <v>252098.63114089996</v>
      </c>
    </row>
    <row r="62" spans="1:14" ht="14.25" customHeight="1" x14ac:dyDescent="0.2">
      <c r="A62" s="14">
        <v>55</v>
      </c>
      <c r="B62" s="60" t="s">
        <v>44</v>
      </c>
      <c r="C62" s="11">
        <f t="shared" si="0"/>
        <v>3287</v>
      </c>
      <c r="D62" s="11">
        <v>50</v>
      </c>
      <c r="E62" s="11">
        <v>3237</v>
      </c>
      <c r="F62" s="16">
        <v>16759.09</v>
      </c>
      <c r="G62" s="16">
        <f t="shared" si="1"/>
        <v>17479.730869999999</v>
      </c>
      <c r="H62" s="27">
        <v>1</v>
      </c>
      <c r="I62" s="12">
        <f t="shared" si="2"/>
        <v>16759.09</v>
      </c>
      <c r="J62" s="16">
        <f t="shared" si="3"/>
        <v>17479.730869999999</v>
      </c>
      <c r="K62" s="16">
        <v>853974</v>
      </c>
      <c r="L62" s="19">
        <f t="shared" si="4"/>
        <v>58273.8</v>
      </c>
      <c r="M62" s="69">
        <f t="shared" si="5"/>
        <v>861297.64989284996</v>
      </c>
      <c r="N62" s="71">
        <f t="shared" si="6"/>
        <v>7323.6498928499641</v>
      </c>
    </row>
    <row r="63" spans="1:14" ht="14.25" customHeight="1" x14ac:dyDescent="0.2">
      <c r="A63" s="14">
        <v>56</v>
      </c>
      <c r="B63" s="60" t="s">
        <v>28</v>
      </c>
      <c r="C63" s="11">
        <f t="shared" si="0"/>
        <v>872</v>
      </c>
      <c r="D63" s="11">
        <v>20</v>
      </c>
      <c r="E63" s="11">
        <v>852</v>
      </c>
      <c r="F63" s="16">
        <v>16759.09</v>
      </c>
      <c r="G63" s="16">
        <f t="shared" si="1"/>
        <v>17479.730869999999</v>
      </c>
      <c r="H63" s="27">
        <v>1</v>
      </c>
      <c r="I63" s="12">
        <f t="shared" si="2"/>
        <v>16759.09</v>
      </c>
      <c r="J63" s="16">
        <f t="shared" si="3"/>
        <v>17479.730869999999</v>
      </c>
      <c r="K63" s="16">
        <v>0</v>
      </c>
      <c r="L63" s="19">
        <f t="shared" si="4"/>
        <v>15227.9</v>
      </c>
      <c r="M63" s="69">
        <f t="shared" si="5"/>
        <v>228418.6875186</v>
      </c>
      <c r="N63" s="71">
        <f t="shared" si="6"/>
        <v>228418.6875186</v>
      </c>
    </row>
    <row r="64" spans="1:14" ht="14.25" customHeight="1" x14ac:dyDescent="0.2">
      <c r="A64" s="14">
        <v>57</v>
      </c>
      <c r="B64" s="60" t="s">
        <v>63</v>
      </c>
      <c r="C64" s="11">
        <f t="shared" si="0"/>
        <v>5429</v>
      </c>
      <c r="D64" s="11">
        <v>239</v>
      </c>
      <c r="E64" s="11">
        <v>5190</v>
      </c>
      <c r="F64" s="16">
        <v>16759.09</v>
      </c>
      <c r="G64" s="16">
        <f t="shared" si="1"/>
        <v>17479.730869999999</v>
      </c>
      <c r="H64" s="27">
        <v>1.2</v>
      </c>
      <c r="I64" s="12">
        <f t="shared" si="2"/>
        <v>20110.907999999999</v>
      </c>
      <c r="J64" s="16">
        <f t="shared" si="3"/>
        <v>20975.677044</v>
      </c>
      <c r="K64" s="16">
        <v>0</v>
      </c>
      <c r="L64" s="19">
        <f t="shared" si="4"/>
        <v>113670.3</v>
      </c>
      <c r="M64" s="69">
        <f t="shared" si="5"/>
        <v>1705054.0630554</v>
      </c>
      <c r="N64" s="71">
        <f t="shared" si="6"/>
        <v>1705054.0630554</v>
      </c>
    </row>
    <row r="65" spans="1:14" ht="14.25" customHeight="1" x14ac:dyDescent="0.2">
      <c r="A65" s="14">
        <v>58</v>
      </c>
      <c r="B65" s="60" t="s">
        <v>64</v>
      </c>
      <c r="C65" s="11">
        <f t="shared" si="0"/>
        <v>4200</v>
      </c>
      <c r="D65" s="11">
        <v>200</v>
      </c>
      <c r="E65" s="11">
        <v>4000</v>
      </c>
      <c r="F65" s="16">
        <v>16759.09</v>
      </c>
      <c r="G65" s="16">
        <f t="shared" si="1"/>
        <v>17479.730869999999</v>
      </c>
      <c r="H65" s="27">
        <v>1.1499999999999999</v>
      </c>
      <c r="I65" s="12">
        <f t="shared" si="2"/>
        <v>19272.9535</v>
      </c>
      <c r="J65" s="16">
        <f t="shared" si="3"/>
        <v>20101.690500499997</v>
      </c>
      <c r="K65" s="16">
        <v>0</v>
      </c>
      <c r="L65" s="19">
        <f t="shared" si="4"/>
        <v>84261.4</v>
      </c>
      <c r="M65" s="69">
        <f t="shared" si="5"/>
        <v>1263920.2905299999</v>
      </c>
      <c r="N65" s="71">
        <f t="shared" si="6"/>
        <v>1263920.2905299999</v>
      </c>
    </row>
    <row r="66" spans="1:14" ht="14.25" customHeight="1" x14ac:dyDescent="0.2">
      <c r="A66" s="14">
        <v>59</v>
      </c>
      <c r="B66" s="60" t="s">
        <v>45</v>
      </c>
      <c r="C66" s="11">
        <f t="shared" si="0"/>
        <v>4183</v>
      </c>
      <c r="D66" s="11">
        <v>278</v>
      </c>
      <c r="E66" s="11">
        <v>3905</v>
      </c>
      <c r="F66" s="16">
        <v>16759.09</v>
      </c>
      <c r="G66" s="16">
        <f t="shared" si="1"/>
        <v>17479.730869999999</v>
      </c>
      <c r="H66" s="27">
        <v>1.1499999999999999</v>
      </c>
      <c r="I66" s="12">
        <f t="shared" si="2"/>
        <v>19272.9535</v>
      </c>
      <c r="J66" s="16">
        <f t="shared" si="3"/>
        <v>20101.690500499997</v>
      </c>
      <c r="K66" s="16">
        <v>1240579.1000000001</v>
      </c>
      <c r="L66" s="19">
        <f t="shared" si="4"/>
        <v>85095.6</v>
      </c>
      <c r="M66" s="69">
        <f t="shared" si="5"/>
        <v>1257824.7371617872</v>
      </c>
      <c r="N66" s="71">
        <f t="shared" si="6"/>
        <v>17245.637161787134</v>
      </c>
    </row>
    <row r="67" spans="1:14" ht="14.25" customHeight="1" x14ac:dyDescent="0.2">
      <c r="A67" s="14">
        <v>60</v>
      </c>
      <c r="B67" s="60" t="s">
        <v>14</v>
      </c>
      <c r="C67" s="11">
        <f t="shared" si="0"/>
        <v>1336</v>
      </c>
      <c r="D67" s="11">
        <v>130</v>
      </c>
      <c r="E67" s="11">
        <v>1206</v>
      </c>
      <c r="F67" s="16">
        <v>16759.09</v>
      </c>
      <c r="G67" s="16">
        <f t="shared" si="1"/>
        <v>17479.730869999999</v>
      </c>
      <c r="H67" s="27">
        <v>1</v>
      </c>
      <c r="I67" s="12">
        <f t="shared" si="2"/>
        <v>16759.09</v>
      </c>
      <c r="J67" s="16">
        <f t="shared" si="3"/>
        <v>17479.730869999999</v>
      </c>
      <c r="K67" s="16">
        <v>0</v>
      </c>
      <c r="L67" s="19">
        <f t="shared" si="4"/>
        <v>23259.200000000001</v>
      </c>
      <c r="M67" s="69">
        <f t="shared" si="5"/>
        <v>348888.55693829997</v>
      </c>
      <c r="N67" s="71">
        <f t="shared" si="6"/>
        <v>348888.55693829997</v>
      </c>
    </row>
    <row r="68" spans="1:14" ht="14.25" customHeight="1" x14ac:dyDescent="0.2">
      <c r="A68" s="14">
        <v>61</v>
      </c>
      <c r="B68" s="60" t="s">
        <v>46</v>
      </c>
      <c r="C68" s="11">
        <f t="shared" si="0"/>
        <v>2130</v>
      </c>
      <c r="D68" s="11">
        <v>50</v>
      </c>
      <c r="E68" s="11">
        <v>2080</v>
      </c>
      <c r="F68" s="16">
        <v>16759.09</v>
      </c>
      <c r="G68" s="16">
        <f t="shared" si="1"/>
        <v>17479.730869999999</v>
      </c>
      <c r="H68" s="27">
        <v>1</v>
      </c>
      <c r="I68" s="12">
        <f t="shared" ref="I68:I93" si="7">F68*H68</f>
        <v>16759.09</v>
      </c>
      <c r="J68" s="16">
        <f t="shared" ref="J68:J93" si="8">G68*H68</f>
        <v>17479.730869999999</v>
      </c>
      <c r="K68" s="16">
        <v>0</v>
      </c>
      <c r="L68" s="19">
        <f t="shared" si="4"/>
        <v>37195.800000000003</v>
      </c>
      <c r="M68" s="69">
        <f t="shared" si="5"/>
        <v>557936.92064400006</v>
      </c>
      <c r="N68" s="71">
        <f t="shared" si="6"/>
        <v>557936.92064400006</v>
      </c>
    </row>
    <row r="69" spans="1:14" ht="14.25" customHeight="1" x14ac:dyDescent="0.2">
      <c r="A69" s="14">
        <v>62</v>
      </c>
      <c r="B69" s="60" t="s">
        <v>29</v>
      </c>
      <c r="C69" s="11">
        <f t="shared" si="0"/>
        <v>1000</v>
      </c>
      <c r="D69" s="11">
        <v>0</v>
      </c>
      <c r="E69" s="11">
        <v>1000</v>
      </c>
      <c r="F69" s="16">
        <v>16759.09</v>
      </c>
      <c r="G69" s="16">
        <f t="shared" si="1"/>
        <v>17479.730869999999</v>
      </c>
      <c r="H69" s="27">
        <v>1</v>
      </c>
      <c r="I69" s="12">
        <f t="shared" si="7"/>
        <v>16759.09</v>
      </c>
      <c r="J69" s="16">
        <f t="shared" si="8"/>
        <v>17479.730869999999</v>
      </c>
      <c r="K69" s="16">
        <v>100000</v>
      </c>
      <c r="L69" s="19">
        <f t="shared" si="4"/>
        <v>17579.7</v>
      </c>
      <c r="M69" s="69">
        <f t="shared" si="5"/>
        <v>262195.96305000002</v>
      </c>
      <c r="N69" s="71">
        <f t="shared" si="6"/>
        <v>162195.96305000002</v>
      </c>
    </row>
    <row r="70" spans="1:14" ht="14.25" customHeight="1" x14ac:dyDescent="0.2">
      <c r="A70" s="14">
        <v>63</v>
      </c>
      <c r="B70" s="60" t="s">
        <v>38</v>
      </c>
      <c r="C70" s="11">
        <f t="shared" si="0"/>
        <v>8058</v>
      </c>
      <c r="D70" s="11">
        <v>604</v>
      </c>
      <c r="E70" s="11">
        <v>7454</v>
      </c>
      <c r="F70" s="16">
        <v>16759.09</v>
      </c>
      <c r="G70" s="16">
        <f t="shared" si="1"/>
        <v>17479.730869999999</v>
      </c>
      <c r="H70" s="27">
        <v>1.008</v>
      </c>
      <c r="I70" s="12">
        <f t="shared" si="7"/>
        <v>16893.16272</v>
      </c>
      <c r="J70" s="16">
        <f t="shared" si="8"/>
        <v>17619.568716959999</v>
      </c>
      <c r="K70" s="16">
        <v>2104266</v>
      </c>
      <c r="L70" s="19">
        <f t="shared" si="4"/>
        <v>143644</v>
      </c>
      <c r="M70" s="69">
        <f t="shared" si="5"/>
        <v>2123096.032486497</v>
      </c>
      <c r="N70" s="71">
        <f t="shared" si="6"/>
        <v>18830.032486496959</v>
      </c>
    </row>
    <row r="71" spans="1:14" ht="14.25" customHeight="1" x14ac:dyDescent="0.2">
      <c r="A71" s="14">
        <v>64</v>
      </c>
      <c r="B71" s="60" t="s">
        <v>15</v>
      </c>
      <c r="C71" s="11">
        <f t="shared" si="0"/>
        <v>1308</v>
      </c>
      <c r="D71" s="11">
        <v>50</v>
      </c>
      <c r="E71" s="11">
        <v>1258</v>
      </c>
      <c r="F71" s="16">
        <v>16759.09</v>
      </c>
      <c r="G71" s="16">
        <f t="shared" si="1"/>
        <v>17479.730869999999</v>
      </c>
      <c r="H71" s="27">
        <v>1</v>
      </c>
      <c r="I71" s="12">
        <f t="shared" si="7"/>
        <v>16759.09</v>
      </c>
      <c r="J71" s="16">
        <f t="shared" si="8"/>
        <v>17479.730869999999</v>
      </c>
      <c r="K71" s="16">
        <v>26956.46</v>
      </c>
      <c r="L71" s="19">
        <f t="shared" si="4"/>
        <v>22854.400000000001</v>
      </c>
      <c r="M71" s="69">
        <f t="shared" si="5"/>
        <v>342411.83901689999</v>
      </c>
      <c r="N71" s="71">
        <f t="shared" si="6"/>
        <v>315455.37901689997</v>
      </c>
    </row>
    <row r="72" spans="1:14" ht="14.25" customHeight="1" x14ac:dyDescent="0.2">
      <c r="A72" s="14">
        <v>65</v>
      </c>
      <c r="B72" s="60" t="s">
        <v>48</v>
      </c>
      <c r="C72" s="11">
        <f t="shared" si="0"/>
        <v>4584</v>
      </c>
      <c r="D72" s="11">
        <v>212</v>
      </c>
      <c r="E72" s="11">
        <v>4372</v>
      </c>
      <c r="F72" s="16">
        <v>16759.09</v>
      </c>
      <c r="G72" s="16">
        <f t="shared" si="1"/>
        <v>17479.730869999999</v>
      </c>
      <c r="H72" s="27">
        <v>1</v>
      </c>
      <c r="I72" s="12">
        <f t="shared" si="7"/>
        <v>16759.09</v>
      </c>
      <c r="J72" s="16">
        <f t="shared" si="8"/>
        <v>17479.730869999999</v>
      </c>
      <c r="K72" s="16">
        <v>18000</v>
      </c>
      <c r="L72" s="19">
        <f t="shared" si="4"/>
        <v>79992.3</v>
      </c>
      <c r="M72" s="69">
        <f t="shared" si="5"/>
        <v>1199614.6566545998</v>
      </c>
      <c r="N72" s="71">
        <f t="shared" si="6"/>
        <v>1181614.6566545998</v>
      </c>
    </row>
    <row r="73" spans="1:14" ht="14.25" customHeight="1" x14ac:dyDescent="0.2">
      <c r="A73" s="14">
        <v>66</v>
      </c>
      <c r="B73" s="60" t="s">
        <v>49</v>
      </c>
      <c r="C73" s="11">
        <f t="shared" ref="C73:C93" si="9">D73+E73</f>
        <v>4482</v>
      </c>
      <c r="D73" s="11">
        <v>100</v>
      </c>
      <c r="E73" s="11">
        <v>4382</v>
      </c>
      <c r="F73" s="16">
        <v>16759.09</v>
      </c>
      <c r="G73" s="16">
        <f t="shared" ref="G73:G93" si="10">F73*1.043</f>
        <v>17479.730869999999</v>
      </c>
      <c r="H73" s="27">
        <v>1.002</v>
      </c>
      <c r="I73" s="12">
        <f t="shared" si="7"/>
        <v>16792.608179999999</v>
      </c>
      <c r="J73" s="16">
        <f t="shared" si="8"/>
        <v>17514.690331739999</v>
      </c>
      <c r="K73" s="16">
        <v>24365.13</v>
      </c>
      <c r="L73" s="19">
        <f t="shared" ref="L73:L93" si="11">ROUND(((D73*I73+E73*J73+K73)/1000),1)</f>
        <v>78453</v>
      </c>
      <c r="M73" s="69">
        <f t="shared" ref="M73:M93" si="12">(D73*I73+E73*J73)*1.5/100</f>
        <v>1176429.5077752701</v>
      </c>
      <c r="N73" s="71">
        <f t="shared" ref="N73:N93" si="13">M73-K73</f>
        <v>1152064.3777752703</v>
      </c>
    </row>
    <row r="74" spans="1:14" ht="14.25" customHeight="1" x14ac:dyDescent="0.2">
      <c r="A74" s="14">
        <v>67</v>
      </c>
      <c r="B74" s="60" t="s">
        <v>73</v>
      </c>
      <c r="C74" s="11">
        <f t="shared" si="9"/>
        <v>976</v>
      </c>
      <c r="D74" s="11">
        <v>20</v>
      </c>
      <c r="E74" s="11">
        <v>956</v>
      </c>
      <c r="F74" s="16">
        <v>16759.09</v>
      </c>
      <c r="G74" s="16">
        <f t="shared" si="10"/>
        <v>17479.730869999999</v>
      </c>
      <c r="H74" s="27">
        <v>1.427</v>
      </c>
      <c r="I74" s="12">
        <f t="shared" si="7"/>
        <v>23915.221430000001</v>
      </c>
      <c r="J74" s="16">
        <f t="shared" si="8"/>
        <v>24943.575951489998</v>
      </c>
      <c r="K74" s="16">
        <v>0</v>
      </c>
      <c r="L74" s="19">
        <f t="shared" si="11"/>
        <v>24324.400000000001</v>
      </c>
      <c r="M74" s="69">
        <f t="shared" si="12"/>
        <v>364865.4455733666</v>
      </c>
      <c r="N74" s="71">
        <f t="shared" si="13"/>
        <v>364865.4455733666</v>
      </c>
    </row>
    <row r="75" spans="1:14" ht="14.25" customHeight="1" x14ac:dyDescent="0.2">
      <c r="A75" s="14">
        <v>68</v>
      </c>
      <c r="B75" s="60" t="s">
        <v>52</v>
      </c>
      <c r="C75" s="11">
        <f t="shared" si="9"/>
        <v>6840</v>
      </c>
      <c r="D75" s="11">
        <v>380</v>
      </c>
      <c r="E75" s="11">
        <v>6460</v>
      </c>
      <c r="F75" s="16">
        <v>16759.09</v>
      </c>
      <c r="G75" s="16">
        <f t="shared" si="10"/>
        <v>17479.730869999999</v>
      </c>
      <c r="H75" s="27">
        <v>1.1519999999999999</v>
      </c>
      <c r="I75" s="12">
        <f t="shared" si="7"/>
        <v>19306.471679999999</v>
      </c>
      <c r="J75" s="16">
        <f t="shared" si="8"/>
        <v>20136.649962239997</v>
      </c>
      <c r="K75" s="16">
        <v>40000</v>
      </c>
      <c r="L75" s="19">
        <f t="shared" si="11"/>
        <v>137459.20000000001</v>
      </c>
      <c r="M75" s="69">
        <f t="shared" si="12"/>
        <v>2061288.269917056</v>
      </c>
      <c r="N75" s="71">
        <f t="shared" si="13"/>
        <v>2021288.269917056</v>
      </c>
    </row>
    <row r="76" spans="1:14" ht="14.25" customHeight="1" x14ac:dyDescent="0.2">
      <c r="A76" s="14">
        <v>69</v>
      </c>
      <c r="B76" s="60" t="s">
        <v>16</v>
      </c>
      <c r="C76" s="11">
        <f t="shared" si="9"/>
        <v>1206</v>
      </c>
      <c r="D76" s="11">
        <v>25</v>
      </c>
      <c r="E76" s="11">
        <v>1181</v>
      </c>
      <c r="F76" s="16">
        <v>16759.09</v>
      </c>
      <c r="G76" s="16">
        <f t="shared" si="10"/>
        <v>17479.730869999999</v>
      </c>
      <c r="H76" s="27">
        <v>1</v>
      </c>
      <c r="I76" s="12">
        <f t="shared" si="7"/>
        <v>16759.09</v>
      </c>
      <c r="J76" s="16">
        <f t="shared" si="8"/>
        <v>17479.730869999999</v>
      </c>
      <c r="K76" s="16">
        <v>313256.59999999998</v>
      </c>
      <c r="L76" s="19">
        <f t="shared" si="11"/>
        <v>21375.8</v>
      </c>
      <c r="M76" s="69">
        <f t="shared" si="12"/>
        <v>315938.09111204999</v>
      </c>
      <c r="N76" s="71">
        <f t="shared" si="13"/>
        <v>2681.4911120500183</v>
      </c>
    </row>
    <row r="77" spans="1:14" ht="14.25" customHeight="1" x14ac:dyDescent="0.2">
      <c r="A77" s="14">
        <v>70</v>
      </c>
      <c r="B77" s="60" t="s">
        <v>17</v>
      </c>
      <c r="C77" s="11">
        <f t="shared" si="9"/>
        <v>1170</v>
      </c>
      <c r="D77" s="11">
        <v>20</v>
      </c>
      <c r="E77" s="11">
        <v>1150</v>
      </c>
      <c r="F77" s="16">
        <v>16759.09</v>
      </c>
      <c r="G77" s="16">
        <f t="shared" si="10"/>
        <v>17479.730869999999</v>
      </c>
      <c r="H77" s="27">
        <v>1</v>
      </c>
      <c r="I77" s="12">
        <f t="shared" si="7"/>
        <v>16759.09</v>
      </c>
      <c r="J77" s="16">
        <f t="shared" si="8"/>
        <v>17479.730869999999</v>
      </c>
      <c r="K77" s="16">
        <v>9000</v>
      </c>
      <c r="L77" s="19">
        <f t="shared" si="11"/>
        <v>20445.900000000001</v>
      </c>
      <c r="M77" s="69">
        <f t="shared" si="12"/>
        <v>306553.0845075</v>
      </c>
      <c r="N77" s="71">
        <f t="shared" si="13"/>
        <v>297553.0845075</v>
      </c>
    </row>
    <row r="78" spans="1:14" ht="14.25" customHeight="1" x14ac:dyDescent="0.2">
      <c r="A78" s="14">
        <v>71</v>
      </c>
      <c r="B78" s="60" t="s">
        <v>18</v>
      </c>
      <c r="C78" s="11">
        <f t="shared" si="9"/>
        <v>2050</v>
      </c>
      <c r="D78" s="11">
        <v>50</v>
      </c>
      <c r="E78" s="11">
        <v>2000</v>
      </c>
      <c r="F78" s="16">
        <v>16759.09</v>
      </c>
      <c r="G78" s="16">
        <f t="shared" si="10"/>
        <v>17479.730869999999</v>
      </c>
      <c r="H78" s="27">
        <v>1</v>
      </c>
      <c r="I78" s="12">
        <f t="shared" si="7"/>
        <v>16759.09</v>
      </c>
      <c r="J78" s="16">
        <f t="shared" si="8"/>
        <v>17479.730869999999</v>
      </c>
      <c r="K78" s="16">
        <v>17000</v>
      </c>
      <c r="L78" s="19">
        <f t="shared" si="11"/>
        <v>35814.400000000001</v>
      </c>
      <c r="M78" s="69">
        <f t="shared" si="12"/>
        <v>536961.24360000005</v>
      </c>
      <c r="N78" s="71">
        <f t="shared" si="13"/>
        <v>519961.24360000005</v>
      </c>
    </row>
    <row r="79" spans="1:14" ht="14.25" customHeight="1" x14ac:dyDescent="0.2">
      <c r="A79" s="14">
        <v>72</v>
      </c>
      <c r="B79" s="60" t="s">
        <v>65</v>
      </c>
      <c r="C79" s="11">
        <f t="shared" si="9"/>
        <v>1165</v>
      </c>
      <c r="D79" s="11">
        <v>50</v>
      </c>
      <c r="E79" s="11">
        <v>1115</v>
      </c>
      <c r="F79" s="16">
        <v>16759.09</v>
      </c>
      <c r="G79" s="16">
        <f t="shared" si="10"/>
        <v>17479.730869999999</v>
      </c>
      <c r="H79" s="27">
        <v>1.4</v>
      </c>
      <c r="I79" s="12">
        <f t="shared" si="7"/>
        <v>23462.725999999999</v>
      </c>
      <c r="J79" s="16">
        <f t="shared" si="8"/>
        <v>24471.623217999997</v>
      </c>
      <c r="K79" s="16">
        <v>423353.2</v>
      </c>
      <c r="L79" s="19">
        <f t="shared" si="11"/>
        <v>28882.3</v>
      </c>
      <c r="M79" s="69">
        <f t="shared" si="12"/>
        <v>426884.94282105</v>
      </c>
      <c r="N79" s="71">
        <f t="shared" si="13"/>
        <v>3531.7428210499929</v>
      </c>
    </row>
    <row r="80" spans="1:14" ht="14.25" customHeight="1" x14ac:dyDescent="0.2">
      <c r="A80" s="14">
        <v>73</v>
      </c>
      <c r="B80" s="60" t="s">
        <v>19</v>
      </c>
      <c r="C80" s="11">
        <f t="shared" si="9"/>
        <v>2116</v>
      </c>
      <c r="D80" s="11">
        <v>100</v>
      </c>
      <c r="E80" s="11">
        <v>2016</v>
      </c>
      <c r="F80" s="16">
        <v>16759.09</v>
      </c>
      <c r="G80" s="16">
        <f t="shared" si="10"/>
        <v>17479.730869999999</v>
      </c>
      <c r="H80" s="27">
        <v>1</v>
      </c>
      <c r="I80" s="12">
        <f t="shared" si="7"/>
        <v>16759.09</v>
      </c>
      <c r="J80" s="16">
        <f t="shared" si="8"/>
        <v>17479.730869999999</v>
      </c>
      <c r="K80" s="16">
        <v>0</v>
      </c>
      <c r="L80" s="19">
        <f t="shared" si="11"/>
        <v>36915</v>
      </c>
      <c r="M80" s="69">
        <f t="shared" si="12"/>
        <v>553725.69650879991</v>
      </c>
      <c r="N80" s="71">
        <f t="shared" si="13"/>
        <v>553725.69650879991</v>
      </c>
    </row>
    <row r="81" spans="1:14" ht="14.25" customHeight="1" x14ac:dyDescent="0.2">
      <c r="A81" s="14">
        <v>74</v>
      </c>
      <c r="B81" s="60" t="s">
        <v>53</v>
      </c>
      <c r="C81" s="11">
        <f t="shared" si="9"/>
        <v>4100</v>
      </c>
      <c r="D81" s="11">
        <v>100</v>
      </c>
      <c r="E81" s="11">
        <v>4000</v>
      </c>
      <c r="F81" s="16">
        <v>16759.09</v>
      </c>
      <c r="G81" s="16">
        <f t="shared" si="10"/>
        <v>17479.730869999999</v>
      </c>
      <c r="H81" s="27">
        <v>1.1599999999999999</v>
      </c>
      <c r="I81" s="12">
        <f t="shared" si="7"/>
        <v>19440.544399999999</v>
      </c>
      <c r="J81" s="16">
        <f t="shared" si="8"/>
        <v>20276.487809199996</v>
      </c>
      <c r="K81" s="16">
        <v>285000</v>
      </c>
      <c r="L81" s="19">
        <f t="shared" si="11"/>
        <v>83335</v>
      </c>
      <c r="M81" s="69">
        <f t="shared" si="12"/>
        <v>1245750.0851519997</v>
      </c>
      <c r="N81" s="71">
        <f t="shared" si="13"/>
        <v>960750.08515199972</v>
      </c>
    </row>
    <row r="82" spans="1:14" ht="14.25" customHeight="1" x14ac:dyDescent="0.2">
      <c r="A82" s="14">
        <v>75</v>
      </c>
      <c r="B82" s="60" t="s">
        <v>50</v>
      </c>
      <c r="C82" s="11">
        <f t="shared" si="9"/>
        <v>1350</v>
      </c>
      <c r="D82" s="11">
        <v>50</v>
      </c>
      <c r="E82" s="11">
        <v>1300</v>
      </c>
      <c r="F82" s="16">
        <v>16759.09</v>
      </c>
      <c r="G82" s="16">
        <f t="shared" si="10"/>
        <v>17479.730869999999</v>
      </c>
      <c r="H82" s="27">
        <v>1</v>
      </c>
      <c r="I82" s="12">
        <f t="shared" si="7"/>
        <v>16759.09</v>
      </c>
      <c r="J82" s="16">
        <f t="shared" si="8"/>
        <v>17479.730869999999</v>
      </c>
      <c r="K82" s="16">
        <v>200000</v>
      </c>
      <c r="L82" s="19">
        <f t="shared" si="11"/>
        <v>23761.599999999999</v>
      </c>
      <c r="M82" s="69">
        <f t="shared" si="12"/>
        <v>353424.06946500001</v>
      </c>
      <c r="N82" s="71">
        <f t="shared" si="13"/>
        <v>153424.06946500001</v>
      </c>
    </row>
    <row r="83" spans="1:14" ht="14.25" customHeight="1" x14ac:dyDescent="0.2">
      <c r="A83" s="14">
        <v>76</v>
      </c>
      <c r="B83" s="60" t="s">
        <v>54</v>
      </c>
      <c r="C83" s="11">
        <f t="shared" si="9"/>
        <v>7210</v>
      </c>
      <c r="D83" s="11">
        <v>450</v>
      </c>
      <c r="E83" s="11">
        <v>6760</v>
      </c>
      <c r="F83" s="16">
        <v>16759.09</v>
      </c>
      <c r="G83" s="16">
        <f t="shared" si="10"/>
        <v>17479.730869999999</v>
      </c>
      <c r="H83" s="27">
        <v>1.1499999999999999</v>
      </c>
      <c r="I83" s="12">
        <f t="shared" si="7"/>
        <v>19272.9535</v>
      </c>
      <c r="J83" s="16">
        <f t="shared" si="8"/>
        <v>20101.690500499997</v>
      </c>
      <c r="K83" s="16">
        <v>40000</v>
      </c>
      <c r="L83" s="19">
        <f t="shared" si="11"/>
        <v>144600.29999999999</v>
      </c>
      <c r="M83" s="69">
        <f t="shared" si="12"/>
        <v>2168403.8528756993</v>
      </c>
      <c r="N83" s="71">
        <f t="shared" si="13"/>
        <v>2128403.8528756993</v>
      </c>
    </row>
    <row r="84" spans="1:14" ht="14.25" customHeight="1" x14ac:dyDescent="0.2">
      <c r="A84" s="14">
        <v>77</v>
      </c>
      <c r="B84" s="60" t="s">
        <v>20</v>
      </c>
      <c r="C84" s="11">
        <f t="shared" si="9"/>
        <v>1370</v>
      </c>
      <c r="D84" s="11">
        <v>60</v>
      </c>
      <c r="E84" s="11">
        <v>1310</v>
      </c>
      <c r="F84" s="16">
        <v>16759.09</v>
      </c>
      <c r="G84" s="16">
        <f t="shared" si="10"/>
        <v>17479.730869999999</v>
      </c>
      <c r="H84" s="27">
        <v>1</v>
      </c>
      <c r="I84" s="12">
        <f t="shared" si="7"/>
        <v>16759.09</v>
      </c>
      <c r="J84" s="16">
        <f t="shared" si="8"/>
        <v>17479.730869999999</v>
      </c>
      <c r="K84" s="16">
        <v>21701</v>
      </c>
      <c r="L84" s="19">
        <f t="shared" si="11"/>
        <v>23925.7</v>
      </c>
      <c r="M84" s="69">
        <f t="shared" si="12"/>
        <v>358559.89259549999</v>
      </c>
      <c r="N84" s="71">
        <f t="shared" si="13"/>
        <v>336858.89259549999</v>
      </c>
    </row>
    <row r="85" spans="1:14" ht="14.25" customHeight="1" x14ac:dyDescent="0.2">
      <c r="A85" s="14">
        <v>78</v>
      </c>
      <c r="B85" s="60" t="s">
        <v>112</v>
      </c>
      <c r="C85" s="11">
        <f t="shared" si="9"/>
        <v>11850</v>
      </c>
      <c r="D85" s="11">
        <v>580</v>
      </c>
      <c r="E85" s="11">
        <v>11270</v>
      </c>
      <c r="F85" s="16">
        <v>16759.09</v>
      </c>
      <c r="G85" s="16">
        <f t="shared" si="10"/>
        <v>17479.730869999999</v>
      </c>
      <c r="H85" s="27">
        <v>1</v>
      </c>
      <c r="I85" s="12">
        <f t="shared" si="7"/>
        <v>16759.09</v>
      </c>
      <c r="J85" s="16">
        <f t="shared" si="8"/>
        <v>17479.730869999999</v>
      </c>
      <c r="K85" s="16">
        <v>2000</v>
      </c>
      <c r="L85" s="19">
        <f t="shared" si="11"/>
        <v>206718.8</v>
      </c>
      <c r="M85" s="69">
        <f t="shared" si="12"/>
        <v>3100752.5865734993</v>
      </c>
      <c r="N85" s="71">
        <f t="shared" si="13"/>
        <v>3098752.5865734993</v>
      </c>
    </row>
    <row r="86" spans="1:14" ht="14.25" customHeight="1" x14ac:dyDescent="0.2">
      <c r="A86" s="14">
        <v>79</v>
      </c>
      <c r="B86" s="60" t="s">
        <v>113</v>
      </c>
      <c r="C86" s="11">
        <f t="shared" si="9"/>
        <v>4138</v>
      </c>
      <c r="D86" s="11">
        <v>424</v>
      </c>
      <c r="E86" s="11">
        <v>3714</v>
      </c>
      <c r="F86" s="16">
        <v>16759.09</v>
      </c>
      <c r="G86" s="16">
        <f t="shared" si="10"/>
        <v>17479.730869999999</v>
      </c>
      <c r="H86" s="27">
        <v>1</v>
      </c>
      <c r="I86" s="12">
        <f t="shared" si="7"/>
        <v>16759.09</v>
      </c>
      <c r="J86" s="16">
        <f t="shared" si="8"/>
        <v>17479.730869999999</v>
      </c>
      <c r="K86" s="16">
        <v>341084.86</v>
      </c>
      <c r="L86" s="19">
        <f t="shared" si="11"/>
        <v>72366.7</v>
      </c>
      <c r="M86" s="69">
        <f t="shared" si="12"/>
        <v>1080383.6191676997</v>
      </c>
      <c r="N86" s="71">
        <f t="shared" si="13"/>
        <v>739298.75916769973</v>
      </c>
    </row>
    <row r="87" spans="1:14" ht="14.25" customHeight="1" x14ac:dyDescent="0.2">
      <c r="A87" s="14">
        <v>80</v>
      </c>
      <c r="B87" s="60" t="s">
        <v>86</v>
      </c>
      <c r="C87" s="11">
        <f t="shared" si="9"/>
        <v>930</v>
      </c>
      <c r="D87" s="11">
        <v>30</v>
      </c>
      <c r="E87" s="11">
        <v>900</v>
      </c>
      <c r="F87" s="16">
        <v>16759.09</v>
      </c>
      <c r="G87" s="16">
        <f t="shared" si="10"/>
        <v>17479.730869999999</v>
      </c>
      <c r="H87" s="27">
        <v>1</v>
      </c>
      <c r="I87" s="12">
        <f t="shared" si="7"/>
        <v>16759.09</v>
      </c>
      <c r="J87" s="16">
        <f t="shared" si="8"/>
        <v>17479.730869999999</v>
      </c>
      <c r="K87" s="16">
        <v>24053</v>
      </c>
      <c r="L87" s="19">
        <f t="shared" si="11"/>
        <v>16258.6</v>
      </c>
      <c r="M87" s="69">
        <f t="shared" si="12"/>
        <v>243517.957245</v>
      </c>
      <c r="N87" s="71">
        <f t="shared" si="13"/>
        <v>219464.957245</v>
      </c>
    </row>
    <row r="88" spans="1:14" ht="14.25" customHeight="1" x14ac:dyDescent="0.2">
      <c r="A88" s="14">
        <v>81</v>
      </c>
      <c r="B88" s="60" t="s">
        <v>74</v>
      </c>
      <c r="C88" s="11">
        <f t="shared" si="9"/>
        <v>540</v>
      </c>
      <c r="D88" s="11">
        <v>50</v>
      </c>
      <c r="E88" s="11">
        <v>490</v>
      </c>
      <c r="F88" s="16">
        <v>16759.09</v>
      </c>
      <c r="G88" s="16">
        <f t="shared" si="10"/>
        <v>17479.730869999999</v>
      </c>
      <c r="H88" s="27">
        <v>1.27</v>
      </c>
      <c r="I88" s="12">
        <f t="shared" si="7"/>
        <v>21284.044300000001</v>
      </c>
      <c r="J88" s="16">
        <f t="shared" si="8"/>
        <v>22199.258204900001</v>
      </c>
      <c r="K88" s="16">
        <v>177580.79999999999</v>
      </c>
      <c r="L88" s="19">
        <f t="shared" si="11"/>
        <v>12119.4</v>
      </c>
      <c r="M88" s="69">
        <f t="shared" si="12"/>
        <v>179127.581031015</v>
      </c>
      <c r="N88" s="71">
        <f t="shared" si="13"/>
        <v>1546.7810310150089</v>
      </c>
    </row>
    <row r="89" spans="1:14" ht="14.25" customHeight="1" x14ac:dyDescent="0.2">
      <c r="A89" s="14">
        <v>82</v>
      </c>
      <c r="B89" s="60" t="s">
        <v>87</v>
      </c>
      <c r="C89" s="11">
        <f t="shared" si="9"/>
        <v>113</v>
      </c>
      <c r="D89" s="11">
        <v>10</v>
      </c>
      <c r="E89" s="11">
        <v>103</v>
      </c>
      <c r="F89" s="16">
        <v>16759.09</v>
      </c>
      <c r="G89" s="16">
        <f t="shared" si="10"/>
        <v>17479.730869999999</v>
      </c>
      <c r="H89" s="27">
        <v>1.5</v>
      </c>
      <c r="I89" s="12">
        <f t="shared" si="7"/>
        <v>25138.635000000002</v>
      </c>
      <c r="J89" s="16">
        <f t="shared" si="8"/>
        <v>26219.596304999999</v>
      </c>
      <c r="K89" s="16">
        <v>22000</v>
      </c>
      <c r="L89" s="19">
        <f t="shared" si="11"/>
        <v>2974</v>
      </c>
      <c r="M89" s="69">
        <f t="shared" si="12"/>
        <v>44280.071541224999</v>
      </c>
      <c r="N89" s="71">
        <f t="shared" si="13"/>
        <v>22280.071541224999</v>
      </c>
    </row>
    <row r="90" spans="1:14" ht="27" customHeight="1" x14ac:dyDescent="0.2">
      <c r="A90" s="14">
        <v>83</v>
      </c>
      <c r="B90" s="60" t="s">
        <v>114</v>
      </c>
      <c r="C90" s="11">
        <f t="shared" si="9"/>
        <v>2770</v>
      </c>
      <c r="D90" s="11">
        <v>0</v>
      </c>
      <c r="E90" s="11">
        <v>2770</v>
      </c>
      <c r="F90" s="16">
        <v>16759.09</v>
      </c>
      <c r="G90" s="16">
        <f t="shared" si="10"/>
        <v>17479.730869999999</v>
      </c>
      <c r="H90" s="27">
        <v>1.5</v>
      </c>
      <c r="I90" s="12">
        <f t="shared" si="7"/>
        <v>25138.635000000002</v>
      </c>
      <c r="J90" s="16">
        <f t="shared" si="8"/>
        <v>26219.596304999999</v>
      </c>
      <c r="K90" s="16">
        <v>0</v>
      </c>
      <c r="L90" s="19">
        <f t="shared" si="11"/>
        <v>72628.3</v>
      </c>
      <c r="M90" s="69">
        <f t="shared" si="12"/>
        <v>1089424.2264727498</v>
      </c>
      <c r="N90" s="71">
        <f t="shared" si="13"/>
        <v>1089424.2264727498</v>
      </c>
    </row>
    <row r="91" spans="1:14" ht="14.25" customHeight="1" x14ac:dyDescent="0.2">
      <c r="A91" s="14">
        <v>84</v>
      </c>
      <c r="B91" s="60" t="s">
        <v>75</v>
      </c>
      <c r="C91" s="11">
        <f t="shared" si="9"/>
        <v>120</v>
      </c>
      <c r="D91" s="11">
        <v>10</v>
      </c>
      <c r="E91" s="11">
        <v>110</v>
      </c>
      <c r="F91" s="16">
        <v>16759.09</v>
      </c>
      <c r="G91" s="16">
        <f t="shared" si="10"/>
        <v>17479.730869999999</v>
      </c>
      <c r="H91" s="27">
        <v>2</v>
      </c>
      <c r="I91" s="12">
        <f t="shared" si="7"/>
        <v>33518.18</v>
      </c>
      <c r="J91" s="16">
        <f t="shared" si="8"/>
        <v>34959.461739999999</v>
      </c>
      <c r="K91" s="16">
        <v>33786.33</v>
      </c>
      <c r="L91" s="19">
        <f t="shared" si="11"/>
        <v>4214.5</v>
      </c>
      <c r="M91" s="69">
        <f t="shared" si="12"/>
        <v>62710.838871</v>
      </c>
      <c r="N91" s="71">
        <f t="shared" si="13"/>
        <v>28924.508870999998</v>
      </c>
    </row>
    <row r="92" spans="1:14" ht="14.25" customHeight="1" x14ac:dyDescent="0.2">
      <c r="A92" s="14">
        <v>85</v>
      </c>
      <c r="B92" s="60" t="s">
        <v>115</v>
      </c>
      <c r="C92" s="11">
        <f t="shared" si="9"/>
        <v>1065</v>
      </c>
      <c r="D92" s="11">
        <v>50</v>
      </c>
      <c r="E92" s="11">
        <v>1015</v>
      </c>
      <c r="F92" s="16">
        <v>16759.09</v>
      </c>
      <c r="G92" s="16">
        <f t="shared" si="10"/>
        <v>17479.730869999999</v>
      </c>
      <c r="H92" s="27">
        <v>1.5</v>
      </c>
      <c r="I92" s="12">
        <f t="shared" si="7"/>
        <v>25138.635000000002</v>
      </c>
      <c r="J92" s="16">
        <f t="shared" si="8"/>
        <v>26219.596304999999</v>
      </c>
      <c r="K92" s="16">
        <v>5301.77</v>
      </c>
      <c r="L92" s="19">
        <f t="shared" si="11"/>
        <v>27875.1</v>
      </c>
      <c r="M92" s="69">
        <f t="shared" si="12"/>
        <v>418047.329993625</v>
      </c>
      <c r="N92" s="71">
        <f t="shared" si="13"/>
        <v>412745.55999362498</v>
      </c>
    </row>
    <row r="93" spans="1:14" ht="14.25" customHeight="1" x14ac:dyDescent="0.2">
      <c r="A93" s="30">
        <v>86</v>
      </c>
      <c r="B93" s="60" t="s">
        <v>116</v>
      </c>
      <c r="C93" s="11">
        <f t="shared" si="9"/>
        <v>24</v>
      </c>
      <c r="D93" s="11">
        <v>3</v>
      </c>
      <c r="E93" s="11">
        <v>21</v>
      </c>
      <c r="F93" s="16">
        <v>16759.09</v>
      </c>
      <c r="G93" s="16">
        <f t="shared" si="10"/>
        <v>17479.730869999999</v>
      </c>
      <c r="H93" s="27">
        <v>1.4</v>
      </c>
      <c r="I93" s="12">
        <f t="shared" si="7"/>
        <v>23462.725999999999</v>
      </c>
      <c r="J93" s="16">
        <f t="shared" si="8"/>
        <v>24471.623217999997</v>
      </c>
      <c r="K93" s="16">
        <v>0</v>
      </c>
      <c r="L93" s="19">
        <f t="shared" si="11"/>
        <v>584.29999999999995</v>
      </c>
      <c r="M93" s="69">
        <f t="shared" si="12"/>
        <v>8764.383983669999</v>
      </c>
      <c r="N93" s="71">
        <f t="shared" si="13"/>
        <v>8764.383983669999</v>
      </c>
    </row>
  </sheetData>
  <mergeCells count="9">
    <mergeCell ref="M3:M4"/>
    <mergeCell ref="A2:L2"/>
    <mergeCell ref="A3:A4"/>
    <mergeCell ref="B3:B4"/>
    <mergeCell ref="C3:C4"/>
    <mergeCell ref="F3:J3"/>
    <mergeCell ref="K3:K4"/>
    <mergeCell ref="L3:L4"/>
    <mergeCell ref="D3:E3"/>
  </mergeCells>
  <pageMargins left="0.59" right="0.59" top="0.79" bottom="0.79" header="0.51" footer="0.51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7"/>
  <sheetViews>
    <sheetView topLeftCell="A58" zoomScaleNormal="100" workbookViewId="0">
      <selection activeCell="C94" sqref="C94"/>
    </sheetView>
  </sheetViews>
  <sheetFormatPr defaultRowHeight="12.75" x14ac:dyDescent="0.2"/>
  <cols>
    <col min="1" max="1" width="4.28515625" customWidth="1"/>
    <col min="2" max="2" width="24.140625" customWidth="1"/>
    <col min="3" max="3" width="9.7109375" style="23" customWidth="1"/>
    <col min="4" max="4" width="10.42578125" customWidth="1"/>
    <col min="5" max="5" width="10.7109375" customWidth="1"/>
    <col min="6" max="6" width="7.5703125" customWidth="1"/>
    <col min="7" max="7" width="9.28515625" customWidth="1"/>
    <col min="8" max="8" width="9.85546875" bestFit="1" customWidth="1"/>
    <col min="9" max="9" width="9.85546875" style="23" bestFit="1" customWidth="1"/>
    <col min="10" max="10" width="11" style="23" customWidth="1"/>
    <col min="11" max="11" width="10.42578125" customWidth="1"/>
    <col min="12" max="12" width="8.28515625" customWidth="1"/>
    <col min="13" max="14" width="10.7109375" customWidth="1"/>
    <col min="15" max="15" width="9.85546875" style="23" bestFit="1" customWidth="1"/>
    <col min="16" max="17" width="10.5703125" customWidth="1"/>
    <col min="18" max="18" width="8.140625" customWidth="1"/>
    <col min="19" max="19" width="9.28515625" customWidth="1"/>
    <col min="20" max="20" width="10.7109375" customWidth="1"/>
    <col min="21" max="21" width="14.85546875" customWidth="1"/>
    <col min="22" max="22" width="12.42578125" customWidth="1"/>
    <col min="23" max="23" width="16.7109375" customWidth="1"/>
    <col min="24" max="24" width="12.7109375" customWidth="1"/>
    <col min="25" max="25" width="12.140625" customWidth="1"/>
  </cols>
  <sheetData>
    <row r="1" spans="1:24" x14ac:dyDescent="0.2">
      <c r="A1" s="1"/>
      <c r="B1" s="1"/>
      <c r="C1" s="21"/>
      <c r="D1" s="1"/>
      <c r="E1" s="1"/>
      <c r="F1" s="1"/>
      <c r="G1" s="1"/>
      <c r="H1" s="1"/>
      <c r="I1" s="21"/>
      <c r="J1" s="21"/>
      <c r="K1" s="1"/>
      <c r="L1" s="1"/>
      <c r="M1" s="1"/>
      <c r="N1" s="1"/>
      <c r="O1" s="21"/>
      <c r="P1" s="1"/>
      <c r="Q1" s="1"/>
      <c r="R1" s="1"/>
      <c r="S1" s="1"/>
      <c r="T1" s="1"/>
      <c r="U1" s="1"/>
      <c r="V1" s="2" t="s">
        <v>79</v>
      </c>
    </row>
    <row r="2" spans="1:24" x14ac:dyDescent="0.2">
      <c r="A2" s="1"/>
      <c r="B2" s="1"/>
      <c r="C2" s="21"/>
      <c r="D2" s="1"/>
      <c r="E2" s="1"/>
      <c r="F2" s="1"/>
      <c r="G2" s="1"/>
      <c r="H2" s="1"/>
      <c r="I2" s="21"/>
      <c r="J2" s="21"/>
      <c r="K2" s="1"/>
      <c r="L2" s="1"/>
      <c r="M2" s="1"/>
      <c r="N2" s="1"/>
      <c r="O2" s="21"/>
      <c r="P2" s="1"/>
      <c r="Q2" s="1"/>
      <c r="R2" s="1"/>
      <c r="S2" s="1"/>
      <c r="T2" s="1"/>
      <c r="U2" s="7"/>
      <c r="V2" s="1"/>
    </row>
    <row r="3" spans="1:24" ht="65.25" customHeight="1" x14ac:dyDescent="0.2">
      <c r="A3" s="96" t="s">
        <v>128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4" ht="30.75" customHeight="1" x14ac:dyDescent="0.2">
      <c r="A4" s="97" t="s">
        <v>77</v>
      </c>
      <c r="B4" s="90" t="s">
        <v>2</v>
      </c>
      <c r="C4" s="103" t="s">
        <v>97</v>
      </c>
      <c r="D4" s="90" t="s">
        <v>80</v>
      </c>
      <c r="E4" s="90"/>
      <c r="F4" s="90"/>
      <c r="G4" s="90"/>
      <c r="H4" s="90"/>
      <c r="I4" s="103" t="s">
        <v>98</v>
      </c>
      <c r="J4" s="100" t="s">
        <v>81</v>
      </c>
      <c r="K4" s="101"/>
      <c r="L4" s="101"/>
      <c r="M4" s="101"/>
      <c r="N4" s="102"/>
      <c r="O4" s="103" t="s">
        <v>99</v>
      </c>
      <c r="P4" s="90" t="s">
        <v>81</v>
      </c>
      <c r="Q4" s="90"/>
      <c r="R4" s="90"/>
      <c r="S4" s="90"/>
      <c r="T4" s="90"/>
      <c r="U4" s="90" t="s">
        <v>118</v>
      </c>
      <c r="V4" s="90" t="s">
        <v>102</v>
      </c>
      <c r="W4" s="95" t="s">
        <v>143</v>
      </c>
    </row>
    <row r="5" spans="1:24" ht="198" customHeight="1" x14ac:dyDescent="0.2">
      <c r="A5" s="99"/>
      <c r="B5" s="90"/>
      <c r="C5" s="103"/>
      <c r="D5" s="30" t="s">
        <v>129</v>
      </c>
      <c r="E5" s="79" t="s">
        <v>161</v>
      </c>
      <c r="F5" s="30" t="s">
        <v>100</v>
      </c>
      <c r="G5" s="30" t="s">
        <v>130</v>
      </c>
      <c r="H5" s="79" t="s">
        <v>162</v>
      </c>
      <c r="I5" s="103"/>
      <c r="J5" s="30" t="s">
        <v>131</v>
      </c>
      <c r="K5" s="79" t="s">
        <v>163</v>
      </c>
      <c r="L5" s="30" t="s">
        <v>101</v>
      </c>
      <c r="M5" s="30" t="s">
        <v>132</v>
      </c>
      <c r="N5" s="79" t="s">
        <v>164</v>
      </c>
      <c r="O5" s="103"/>
      <c r="P5" s="30" t="s">
        <v>133</v>
      </c>
      <c r="Q5" s="79" t="s">
        <v>165</v>
      </c>
      <c r="R5" s="30" t="s">
        <v>101</v>
      </c>
      <c r="S5" s="30" t="s">
        <v>134</v>
      </c>
      <c r="T5" s="79" t="s">
        <v>166</v>
      </c>
      <c r="U5" s="90"/>
      <c r="V5" s="90"/>
      <c r="W5" s="95"/>
    </row>
    <row r="6" spans="1:24" x14ac:dyDescent="0.2">
      <c r="A6" s="4">
        <v>1</v>
      </c>
      <c r="B6" s="41">
        <v>2</v>
      </c>
      <c r="C6" s="42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2">
        <v>9</v>
      </c>
      <c r="J6" s="42">
        <v>10</v>
      </c>
      <c r="K6" s="41">
        <v>11</v>
      </c>
      <c r="L6" s="41">
        <v>12</v>
      </c>
      <c r="M6" s="41">
        <v>13</v>
      </c>
      <c r="N6" s="41">
        <v>14</v>
      </c>
      <c r="O6" s="42">
        <v>15</v>
      </c>
      <c r="P6" s="41">
        <v>16</v>
      </c>
      <c r="Q6" s="41">
        <v>17</v>
      </c>
      <c r="R6" s="41">
        <v>18</v>
      </c>
      <c r="S6" s="41">
        <v>19</v>
      </c>
      <c r="T6" s="41">
        <v>20</v>
      </c>
      <c r="U6" s="41">
        <v>21</v>
      </c>
      <c r="V6" s="41">
        <v>22</v>
      </c>
      <c r="W6" s="67"/>
    </row>
    <row r="7" spans="1:24" x14ac:dyDescent="0.2">
      <c r="A7" s="14"/>
      <c r="B7" s="38" t="s">
        <v>3</v>
      </c>
      <c r="C7" s="76">
        <f>SUM(C9:C94)</f>
        <v>229</v>
      </c>
      <c r="D7" s="43"/>
      <c r="E7" s="43"/>
      <c r="F7" s="43"/>
      <c r="G7" s="43"/>
      <c r="H7" s="43"/>
      <c r="I7" s="43">
        <f>SUM(I9:I94)</f>
        <v>284009</v>
      </c>
      <c r="J7" s="43"/>
      <c r="K7" s="43"/>
      <c r="L7" s="43"/>
      <c r="M7" s="43"/>
      <c r="N7" s="43"/>
      <c r="O7" s="43">
        <f>SUM(O9:O94)</f>
        <v>624621</v>
      </c>
      <c r="P7" s="43"/>
      <c r="Q7" s="43"/>
      <c r="R7" s="43"/>
      <c r="S7" s="43"/>
      <c r="T7" s="43"/>
      <c r="U7" s="44">
        <f>SUM(U9:U94)</f>
        <v>343728593.65999997</v>
      </c>
      <c r="V7" s="45">
        <f>SUM(V9:V94)</f>
        <v>65571194.799999982</v>
      </c>
      <c r="W7" s="68">
        <f>SUM(W9:W94)</f>
        <v>978411994.59306753</v>
      </c>
    </row>
    <row r="8" spans="1:24" ht="12" customHeight="1" x14ac:dyDescent="0.2">
      <c r="A8" s="14"/>
      <c r="B8" s="38"/>
      <c r="C8" s="47"/>
      <c r="D8" s="46"/>
      <c r="E8" s="46"/>
      <c r="F8" s="46"/>
      <c r="G8" s="46"/>
      <c r="H8" s="46"/>
      <c r="I8" s="47"/>
      <c r="J8" s="47"/>
      <c r="K8" s="46"/>
      <c r="L8" s="46"/>
      <c r="M8" s="46"/>
      <c r="N8" s="46"/>
      <c r="O8" s="47"/>
      <c r="P8" s="46"/>
      <c r="Q8" s="46"/>
      <c r="R8" s="46"/>
      <c r="S8" s="46"/>
      <c r="T8" s="46"/>
      <c r="U8" s="46"/>
      <c r="V8" s="48"/>
      <c r="W8" s="67"/>
    </row>
    <row r="9" spans="1:24" s="28" customFormat="1" ht="14.25" customHeight="1" x14ac:dyDescent="0.2">
      <c r="A9" s="14">
        <v>1</v>
      </c>
      <c r="B9" s="58" t="s">
        <v>106</v>
      </c>
      <c r="C9" s="49">
        <v>0</v>
      </c>
      <c r="D9" s="50">
        <v>12569.33</v>
      </c>
      <c r="E9" s="50">
        <f>D9*1.043</f>
        <v>13109.811189999999</v>
      </c>
      <c r="F9" s="53">
        <v>1</v>
      </c>
      <c r="G9" s="50">
        <f>D9*F9</f>
        <v>12569.33</v>
      </c>
      <c r="H9" s="50">
        <f>E9*F9</f>
        <v>13109.811189999999</v>
      </c>
      <c r="I9" s="49">
        <v>950</v>
      </c>
      <c r="J9" s="50">
        <v>3142.33</v>
      </c>
      <c r="K9" s="50">
        <f>J9*1.043</f>
        <v>3277.4501899999996</v>
      </c>
      <c r="L9" s="53">
        <v>1</v>
      </c>
      <c r="M9" s="50">
        <f>J9*L9</f>
        <v>3142.33</v>
      </c>
      <c r="N9" s="50">
        <f>K9*L9</f>
        <v>3277.4501899999996</v>
      </c>
      <c r="O9" s="49">
        <v>2285</v>
      </c>
      <c r="P9" s="50">
        <v>6284.65</v>
      </c>
      <c r="Q9" s="50">
        <f>P9*1.043</f>
        <v>6554.8899499999989</v>
      </c>
      <c r="R9" s="53">
        <v>1</v>
      </c>
      <c r="S9" s="50">
        <f>P9*R9</f>
        <v>6284.65</v>
      </c>
      <c r="T9" s="50">
        <f>Q9*R9</f>
        <v>6554.8899499999989</v>
      </c>
      <c r="U9" s="50">
        <v>528235.99</v>
      </c>
      <c r="V9" s="51">
        <f>ROUND((((C9*G9+I9*M9+O9*S9)+(C9*H9+I9*N9+O9*T9)*11+U9)/1000),1)</f>
        <v>216880.4</v>
      </c>
      <c r="W9" s="69">
        <f>((C9*G9+I9*M9+O9*S9)+(C9*H9+I9*N9+O9*T9)*11)*1.5/100</f>
        <v>3245282.2819312499</v>
      </c>
      <c r="X9" s="72">
        <f>W9-U9</f>
        <v>2717046.2919312501</v>
      </c>
    </row>
    <row r="10" spans="1:24" s="28" customFormat="1" ht="14.25" customHeight="1" x14ac:dyDescent="0.2">
      <c r="A10" s="14">
        <v>2</v>
      </c>
      <c r="B10" s="58" t="s">
        <v>55</v>
      </c>
      <c r="C10" s="49">
        <v>0</v>
      </c>
      <c r="D10" s="50">
        <v>12569.33</v>
      </c>
      <c r="E10" s="50">
        <f t="shared" ref="E10:E73" si="0">D10*1.043</f>
        <v>13109.811189999999</v>
      </c>
      <c r="F10" s="53">
        <v>1.4</v>
      </c>
      <c r="G10" s="50">
        <f t="shared" ref="G10:G68" si="1">D10*F10</f>
        <v>17597.061999999998</v>
      </c>
      <c r="H10" s="50">
        <f t="shared" ref="H10:H68" si="2">E10*F10</f>
        <v>18353.735665999997</v>
      </c>
      <c r="I10" s="49">
        <v>460</v>
      </c>
      <c r="J10" s="50">
        <v>3142.33</v>
      </c>
      <c r="K10" s="50">
        <f t="shared" ref="K10:K73" si="3">J10*1.043</f>
        <v>3277.4501899999996</v>
      </c>
      <c r="L10" s="53">
        <v>1.4</v>
      </c>
      <c r="M10" s="50">
        <f t="shared" ref="M10:M68" si="4">J10*L10</f>
        <v>4399.2619999999997</v>
      </c>
      <c r="N10" s="50">
        <f t="shared" ref="N10:N68" si="5">K10*L10</f>
        <v>4588.4302659999994</v>
      </c>
      <c r="O10" s="49">
        <v>1778</v>
      </c>
      <c r="P10" s="50">
        <v>6284.65</v>
      </c>
      <c r="Q10" s="50">
        <f t="shared" ref="Q10:Q73" si="6">P10*1.043</f>
        <v>6554.8899499999989</v>
      </c>
      <c r="R10" s="53">
        <v>1.4</v>
      </c>
      <c r="S10" s="50">
        <f t="shared" ref="S10:S68" si="7">P10*R10</f>
        <v>8798.5099999999984</v>
      </c>
      <c r="T10" s="50">
        <f t="shared" ref="T10:T68" si="8">Q10*R10</f>
        <v>9176.8459299999977</v>
      </c>
      <c r="U10" s="50">
        <v>170000</v>
      </c>
      <c r="V10" s="51">
        <f t="shared" ref="V10:V68" si="9">ROUND((((C10*G10+I10*M10+O10*S10)+(C10*H10+I10*N10+O10*T10)*11+U10)/1000),1)</f>
        <v>220535.6</v>
      </c>
      <c r="W10" s="69">
        <f t="shared" ref="W10:W73" si="10">((C10*G10+I10*M10+O10*S10)+(C10*H10+I10*N10+O10*T10)*11)*1.5/100</f>
        <v>3305484.3171734996</v>
      </c>
      <c r="X10" s="72">
        <f t="shared" ref="X10:X73" si="11">W10-U10</f>
        <v>3135484.3171734996</v>
      </c>
    </row>
    <row r="11" spans="1:24" s="28" customFormat="1" ht="14.25" customHeight="1" x14ac:dyDescent="0.2">
      <c r="A11" s="14">
        <v>3</v>
      </c>
      <c r="B11" s="58" t="s">
        <v>39</v>
      </c>
      <c r="C11" s="49">
        <v>4</v>
      </c>
      <c r="D11" s="50">
        <v>12569.33</v>
      </c>
      <c r="E11" s="50">
        <f t="shared" si="0"/>
        <v>13109.811189999999</v>
      </c>
      <c r="F11" s="53">
        <v>1.1499999999999999</v>
      </c>
      <c r="G11" s="50">
        <f t="shared" si="1"/>
        <v>14454.729499999999</v>
      </c>
      <c r="H11" s="50">
        <f t="shared" si="2"/>
        <v>15076.282868499997</v>
      </c>
      <c r="I11" s="49">
        <v>9430</v>
      </c>
      <c r="J11" s="50">
        <v>3142.33</v>
      </c>
      <c r="K11" s="50">
        <f t="shared" si="3"/>
        <v>3277.4501899999996</v>
      </c>
      <c r="L11" s="53">
        <v>1.1499999999999999</v>
      </c>
      <c r="M11" s="50">
        <f t="shared" si="4"/>
        <v>3613.6794999999997</v>
      </c>
      <c r="N11" s="50">
        <f t="shared" si="5"/>
        <v>3769.067718499999</v>
      </c>
      <c r="O11" s="49">
        <v>17905</v>
      </c>
      <c r="P11" s="50">
        <v>6284.65</v>
      </c>
      <c r="Q11" s="50">
        <f t="shared" si="6"/>
        <v>6554.8899499999989</v>
      </c>
      <c r="R11" s="53">
        <v>1.1499999999999999</v>
      </c>
      <c r="S11" s="50">
        <f t="shared" si="7"/>
        <v>7227.3474999999989</v>
      </c>
      <c r="T11" s="50">
        <f t="shared" si="8"/>
        <v>7538.1234424999984</v>
      </c>
      <c r="U11" s="50">
        <v>137555.25</v>
      </c>
      <c r="V11" s="51">
        <f t="shared" si="9"/>
        <v>2039977.9</v>
      </c>
      <c r="W11" s="69">
        <f t="shared" si="10"/>
        <v>30597604.906414591</v>
      </c>
      <c r="X11" s="72">
        <f t="shared" si="11"/>
        <v>30460049.656414591</v>
      </c>
    </row>
    <row r="12" spans="1:24" s="28" customFormat="1" ht="14.25" customHeight="1" x14ac:dyDescent="0.2">
      <c r="A12" s="14">
        <v>4</v>
      </c>
      <c r="B12" s="58" t="s">
        <v>56</v>
      </c>
      <c r="C12" s="49">
        <v>0</v>
      </c>
      <c r="D12" s="50">
        <v>12569.33</v>
      </c>
      <c r="E12" s="50">
        <f t="shared" si="0"/>
        <v>13109.811189999999</v>
      </c>
      <c r="F12" s="52">
        <v>1.21</v>
      </c>
      <c r="G12" s="50">
        <f t="shared" si="1"/>
        <v>15208.889299999999</v>
      </c>
      <c r="H12" s="50">
        <f t="shared" si="2"/>
        <v>15862.871539899998</v>
      </c>
      <c r="I12" s="49">
        <v>2755</v>
      </c>
      <c r="J12" s="50">
        <v>3142.33</v>
      </c>
      <c r="K12" s="50">
        <f t="shared" si="3"/>
        <v>3277.4501899999996</v>
      </c>
      <c r="L12" s="52">
        <v>1.21</v>
      </c>
      <c r="M12" s="50">
        <f t="shared" si="4"/>
        <v>3802.2192999999997</v>
      </c>
      <c r="N12" s="50">
        <f t="shared" si="5"/>
        <v>3965.7147298999994</v>
      </c>
      <c r="O12" s="49">
        <v>6498</v>
      </c>
      <c r="P12" s="50">
        <v>6284.65</v>
      </c>
      <c r="Q12" s="50">
        <f t="shared" si="6"/>
        <v>6554.8899499999989</v>
      </c>
      <c r="R12" s="52">
        <v>1.21</v>
      </c>
      <c r="S12" s="50">
        <f t="shared" si="7"/>
        <v>7604.4264999999996</v>
      </c>
      <c r="T12" s="50">
        <f t="shared" si="8"/>
        <v>7931.4168394999988</v>
      </c>
      <c r="U12" s="50">
        <v>1050000</v>
      </c>
      <c r="V12" s="51">
        <f t="shared" si="9"/>
        <v>748041.5</v>
      </c>
      <c r="W12" s="69">
        <f t="shared" si="10"/>
        <v>11204872.129678506</v>
      </c>
      <c r="X12" s="72">
        <f t="shared" si="11"/>
        <v>10154872.129678506</v>
      </c>
    </row>
    <row r="13" spans="1:24" s="28" customFormat="1" ht="14.25" customHeight="1" x14ac:dyDescent="0.2">
      <c r="A13" s="14">
        <v>5</v>
      </c>
      <c r="B13" s="58" t="s">
        <v>30</v>
      </c>
      <c r="C13" s="49">
        <v>4</v>
      </c>
      <c r="D13" s="50">
        <v>12569.33</v>
      </c>
      <c r="E13" s="50">
        <f t="shared" si="0"/>
        <v>13109.811189999999</v>
      </c>
      <c r="F13" s="53">
        <v>1</v>
      </c>
      <c r="G13" s="50">
        <f t="shared" si="1"/>
        <v>12569.33</v>
      </c>
      <c r="H13" s="50">
        <f t="shared" si="2"/>
        <v>13109.811189999999</v>
      </c>
      <c r="I13" s="49">
        <v>17230</v>
      </c>
      <c r="J13" s="50">
        <v>3142.33</v>
      </c>
      <c r="K13" s="50">
        <f t="shared" si="3"/>
        <v>3277.4501899999996</v>
      </c>
      <c r="L13" s="53">
        <v>1</v>
      </c>
      <c r="M13" s="50">
        <f t="shared" si="4"/>
        <v>3142.33</v>
      </c>
      <c r="N13" s="50">
        <f t="shared" si="5"/>
        <v>3277.4501899999996</v>
      </c>
      <c r="O13" s="49">
        <v>38870</v>
      </c>
      <c r="P13" s="50">
        <v>6284.65</v>
      </c>
      <c r="Q13" s="50">
        <f t="shared" si="6"/>
        <v>6554.8899499999989</v>
      </c>
      <c r="R13" s="53">
        <v>1</v>
      </c>
      <c r="S13" s="50">
        <f t="shared" si="7"/>
        <v>6284.65</v>
      </c>
      <c r="T13" s="50">
        <f t="shared" si="8"/>
        <v>6554.8899499999989</v>
      </c>
      <c r="U13" s="50">
        <v>23186580.82</v>
      </c>
      <c r="V13" s="51">
        <f t="shared" si="9"/>
        <v>3746089.8</v>
      </c>
      <c r="W13" s="69">
        <f t="shared" si="10"/>
        <v>55843548.462668397</v>
      </c>
      <c r="X13" s="72">
        <f t="shared" si="11"/>
        <v>32656967.642668396</v>
      </c>
    </row>
    <row r="14" spans="1:24" s="28" customFormat="1" ht="14.25" customHeight="1" x14ac:dyDescent="0.2">
      <c r="A14" s="14">
        <v>6</v>
      </c>
      <c r="B14" s="58" t="s">
        <v>31</v>
      </c>
      <c r="C14" s="49">
        <v>0</v>
      </c>
      <c r="D14" s="50">
        <v>12569.33</v>
      </c>
      <c r="E14" s="50">
        <f t="shared" si="0"/>
        <v>13109.811189999999</v>
      </c>
      <c r="F14" s="53">
        <v>1</v>
      </c>
      <c r="G14" s="50">
        <f t="shared" si="1"/>
        <v>12569.33</v>
      </c>
      <c r="H14" s="50">
        <f t="shared" si="2"/>
        <v>13109.811189999999</v>
      </c>
      <c r="I14" s="49">
        <v>9650</v>
      </c>
      <c r="J14" s="50">
        <v>3142.33</v>
      </c>
      <c r="K14" s="50">
        <f t="shared" si="3"/>
        <v>3277.4501899999996</v>
      </c>
      <c r="L14" s="53">
        <v>1</v>
      </c>
      <c r="M14" s="50">
        <f t="shared" si="4"/>
        <v>3142.33</v>
      </c>
      <c r="N14" s="50">
        <f t="shared" si="5"/>
        <v>3277.4501899999996</v>
      </c>
      <c r="O14" s="49">
        <v>23712</v>
      </c>
      <c r="P14" s="50">
        <v>6284.65</v>
      </c>
      <c r="Q14" s="50">
        <f t="shared" si="6"/>
        <v>6554.8899499999989</v>
      </c>
      <c r="R14" s="53">
        <v>1</v>
      </c>
      <c r="S14" s="50">
        <f t="shared" si="7"/>
        <v>6284.65</v>
      </c>
      <c r="T14" s="50">
        <f t="shared" si="8"/>
        <v>6554.8899499999989</v>
      </c>
      <c r="U14" s="50">
        <v>33465870.5</v>
      </c>
      <c r="V14" s="51">
        <f t="shared" si="9"/>
        <v>2270437.4</v>
      </c>
      <c r="W14" s="69">
        <f t="shared" si="10"/>
        <v>33554572.476103492</v>
      </c>
      <c r="X14" s="72">
        <f t="shared" si="11"/>
        <v>88701.976103492081</v>
      </c>
    </row>
    <row r="15" spans="1:24" s="28" customFormat="1" ht="23.25" customHeight="1" x14ac:dyDescent="0.2">
      <c r="A15" s="14">
        <v>7</v>
      </c>
      <c r="B15" s="58" t="s">
        <v>107</v>
      </c>
      <c r="C15" s="49">
        <v>7</v>
      </c>
      <c r="D15" s="50">
        <v>12569.33</v>
      </c>
      <c r="E15" s="50">
        <f t="shared" si="0"/>
        <v>13109.811189999999</v>
      </c>
      <c r="F15" s="53">
        <v>1</v>
      </c>
      <c r="G15" s="50">
        <f t="shared" si="1"/>
        <v>12569.33</v>
      </c>
      <c r="H15" s="50">
        <f t="shared" si="2"/>
        <v>13109.811189999999</v>
      </c>
      <c r="I15" s="49">
        <v>3120</v>
      </c>
      <c r="J15" s="50">
        <v>3142.33</v>
      </c>
      <c r="K15" s="50">
        <f t="shared" si="3"/>
        <v>3277.4501899999996</v>
      </c>
      <c r="L15" s="53">
        <v>1</v>
      </c>
      <c r="M15" s="50">
        <f t="shared" si="4"/>
        <v>3142.33</v>
      </c>
      <c r="N15" s="50">
        <f t="shared" si="5"/>
        <v>3277.4501899999996</v>
      </c>
      <c r="O15" s="49">
        <v>7518</v>
      </c>
      <c r="P15" s="50">
        <v>6284.65</v>
      </c>
      <c r="Q15" s="50">
        <f t="shared" si="6"/>
        <v>6554.8899499999989</v>
      </c>
      <c r="R15" s="53">
        <v>1</v>
      </c>
      <c r="S15" s="50">
        <f t="shared" si="7"/>
        <v>6284.65</v>
      </c>
      <c r="T15" s="50">
        <f t="shared" si="8"/>
        <v>6554.8899499999989</v>
      </c>
      <c r="U15" s="50">
        <v>10633274.199999999</v>
      </c>
      <c r="V15" s="51">
        <f t="shared" si="9"/>
        <v>723341.2</v>
      </c>
      <c r="W15" s="69">
        <f t="shared" si="10"/>
        <v>10690618.33016295</v>
      </c>
      <c r="X15" s="72">
        <f t="shared" si="11"/>
        <v>57344.130162950605</v>
      </c>
    </row>
    <row r="16" spans="1:24" s="28" customFormat="1" ht="14.25" customHeight="1" x14ac:dyDescent="0.2">
      <c r="A16" s="14">
        <v>8</v>
      </c>
      <c r="B16" s="58" t="s">
        <v>34</v>
      </c>
      <c r="C16" s="49">
        <v>1</v>
      </c>
      <c r="D16" s="50">
        <v>12569.33</v>
      </c>
      <c r="E16" s="50">
        <f t="shared" si="0"/>
        <v>13109.811189999999</v>
      </c>
      <c r="F16" s="53">
        <v>1.2</v>
      </c>
      <c r="G16" s="50">
        <f t="shared" si="1"/>
        <v>15083.196</v>
      </c>
      <c r="H16" s="50">
        <f t="shared" si="2"/>
        <v>15731.773427999997</v>
      </c>
      <c r="I16" s="49">
        <v>494</v>
      </c>
      <c r="J16" s="50">
        <v>3142.33</v>
      </c>
      <c r="K16" s="50">
        <f t="shared" si="3"/>
        <v>3277.4501899999996</v>
      </c>
      <c r="L16" s="53">
        <v>1.2</v>
      </c>
      <c r="M16" s="50">
        <f t="shared" si="4"/>
        <v>3770.7959999999998</v>
      </c>
      <c r="N16" s="50">
        <f t="shared" si="5"/>
        <v>3932.9402279999995</v>
      </c>
      <c r="O16" s="49">
        <v>1500</v>
      </c>
      <c r="P16" s="50">
        <v>6284.65</v>
      </c>
      <c r="Q16" s="50">
        <f t="shared" si="6"/>
        <v>6554.8899499999989</v>
      </c>
      <c r="R16" s="53">
        <v>1.2</v>
      </c>
      <c r="S16" s="50">
        <f t="shared" si="7"/>
        <v>7541.579999999999</v>
      </c>
      <c r="T16" s="50">
        <f t="shared" si="8"/>
        <v>7865.8679399999983</v>
      </c>
      <c r="U16" s="50">
        <v>200000</v>
      </c>
      <c r="V16" s="51">
        <f t="shared" si="9"/>
        <v>164721.70000000001</v>
      </c>
      <c r="W16" s="69">
        <f t="shared" si="10"/>
        <v>2467825.4120498998</v>
      </c>
      <c r="X16" s="72">
        <f t="shared" si="11"/>
        <v>2267825.4120498998</v>
      </c>
    </row>
    <row r="17" spans="1:24" s="28" customFormat="1" ht="23.25" customHeight="1" x14ac:dyDescent="0.2">
      <c r="A17" s="14">
        <v>9</v>
      </c>
      <c r="B17" s="58" t="s">
        <v>108</v>
      </c>
      <c r="C17" s="49">
        <v>0</v>
      </c>
      <c r="D17" s="50">
        <v>12569.33</v>
      </c>
      <c r="E17" s="50">
        <f t="shared" si="0"/>
        <v>13109.811189999999</v>
      </c>
      <c r="F17" s="53">
        <v>1</v>
      </c>
      <c r="G17" s="50">
        <f t="shared" si="1"/>
        <v>12569.33</v>
      </c>
      <c r="H17" s="50">
        <f t="shared" si="2"/>
        <v>13109.811189999999</v>
      </c>
      <c r="I17" s="49">
        <v>935</v>
      </c>
      <c r="J17" s="50">
        <v>3142.33</v>
      </c>
      <c r="K17" s="50">
        <f t="shared" si="3"/>
        <v>3277.4501899999996</v>
      </c>
      <c r="L17" s="53">
        <v>1</v>
      </c>
      <c r="M17" s="50">
        <f t="shared" si="4"/>
        <v>3142.33</v>
      </c>
      <c r="N17" s="50">
        <f t="shared" si="5"/>
        <v>3277.4501899999996</v>
      </c>
      <c r="O17" s="49">
        <v>3079</v>
      </c>
      <c r="P17" s="50">
        <v>6284.65</v>
      </c>
      <c r="Q17" s="50">
        <f t="shared" si="6"/>
        <v>6554.8899499999989</v>
      </c>
      <c r="R17" s="53">
        <v>1</v>
      </c>
      <c r="S17" s="50">
        <f t="shared" si="7"/>
        <v>6284.65</v>
      </c>
      <c r="T17" s="50">
        <f t="shared" si="8"/>
        <v>6554.8899499999989</v>
      </c>
      <c r="U17" s="50">
        <v>4164054.2</v>
      </c>
      <c r="V17" s="51">
        <f t="shared" si="9"/>
        <v>282168.7</v>
      </c>
      <c r="W17" s="69">
        <f t="shared" si="10"/>
        <v>4170069.8823105004</v>
      </c>
      <c r="X17" s="72">
        <f t="shared" si="11"/>
        <v>6015.6823105001822</v>
      </c>
    </row>
    <row r="18" spans="1:24" s="28" customFormat="1" ht="14.25" customHeight="1" x14ac:dyDescent="0.2">
      <c r="A18" s="14">
        <v>10</v>
      </c>
      <c r="B18" s="58" t="s">
        <v>21</v>
      </c>
      <c r="C18" s="49">
        <v>4</v>
      </c>
      <c r="D18" s="50">
        <v>12569.33</v>
      </c>
      <c r="E18" s="50">
        <f t="shared" si="0"/>
        <v>13109.811189999999</v>
      </c>
      <c r="F18" s="53">
        <v>1.208</v>
      </c>
      <c r="G18" s="50">
        <f t="shared" si="1"/>
        <v>15183.75064</v>
      </c>
      <c r="H18" s="50">
        <f t="shared" si="2"/>
        <v>15836.651917519997</v>
      </c>
      <c r="I18" s="49">
        <v>962</v>
      </c>
      <c r="J18" s="50">
        <v>3142.33</v>
      </c>
      <c r="K18" s="50">
        <f t="shared" si="3"/>
        <v>3277.4501899999996</v>
      </c>
      <c r="L18" s="53">
        <v>1.208</v>
      </c>
      <c r="M18" s="50">
        <f t="shared" si="4"/>
        <v>3795.9346399999999</v>
      </c>
      <c r="N18" s="50">
        <f t="shared" si="5"/>
        <v>3959.1598295199992</v>
      </c>
      <c r="O18" s="49">
        <v>1618</v>
      </c>
      <c r="P18" s="50">
        <v>6284.65</v>
      </c>
      <c r="Q18" s="50">
        <f t="shared" si="6"/>
        <v>6554.8899499999989</v>
      </c>
      <c r="R18" s="53">
        <v>1.208</v>
      </c>
      <c r="S18" s="50">
        <f t="shared" si="7"/>
        <v>7591.8571999999995</v>
      </c>
      <c r="T18" s="50">
        <f t="shared" si="8"/>
        <v>7918.307059599998</v>
      </c>
      <c r="U18" s="50">
        <v>213000</v>
      </c>
      <c r="V18" s="51">
        <f t="shared" si="9"/>
        <v>199731.7</v>
      </c>
      <c r="W18" s="69">
        <f t="shared" si="10"/>
        <v>2992780.8018442844</v>
      </c>
      <c r="X18" s="72">
        <f t="shared" si="11"/>
        <v>2779780.8018442844</v>
      </c>
    </row>
    <row r="19" spans="1:24" s="28" customFormat="1" ht="14.25" customHeight="1" x14ac:dyDescent="0.2">
      <c r="A19" s="14">
        <v>11</v>
      </c>
      <c r="B19" s="58" t="s">
        <v>22</v>
      </c>
      <c r="C19" s="49">
        <v>5</v>
      </c>
      <c r="D19" s="50">
        <v>12569.33</v>
      </c>
      <c r="E19" s="50">
        <f t="shared" si="0"/>
        <v>13109.811189999999</v>
      </c>
      <c r="F19" s="53">
        <v>1.3</v>
      </c>
      <c r="G19" s="50">
        <f t="shared" si="1"/>
        <v>16340.129000000001</v>
      </c>
      <c r="H19" s="50">
        <f t="shared" si="2"/>
        <v>17042.754547</v>
      </c>
      <c r="I19" s="49">
        <v>1299</v>
      </c>
      <c r="J19" s="50">
        <v>3142.33</v>
      </c>
      <c r="K19" s="50">
        <f t="shared" si="3"/>
        <v>3277.4501899999996</v>
      </c>
      <c r="L19" s="53">
        <v>1.3</v>
      </c>
      <c r="M19" s="50">
        <f t="shared" si="4"/>
        <v>4085.029</v>
      </c>
      <c r="N19" s="50">
        <f t="shared" si="5"/>
        <v>4260.6852469999994</v>
      </c>
      <c r="O19" s="49">
        <v>2300</v>
      </c>
      <c r="P19" s="50">
        <v>6284.65</v>
      </c>
      <c r="Q19" s="50">
        <f t="shared" si="6"/>
        <v>6554.8899499999989</v>
      </c>
      <c r="R19" s="53">
        <v>1.3</v>
      </c>
      <c r="S19" s="50">
        <f t="shared" si="7"/>
        <v>8170.0450000000001</v>
      </c>
      <c r="T19" s="50">
        <f t="shared" si="8"/>
        <v>8521.356934999998</v>
      </c>
      <c r="U19" s="50">
        <v>4523492.3</v>
      </c>
      <c r="V19" s="51">
        <f t="shared" si="9"/>
        <v>306111.40000000002</v>
      </c>
      <c r="W19" s="69">
        <f t="shared" si="10"/>
        <v>4523818.0539895194</v>
      </c>
      <c r="X19" s="72">
        <f t="shared" si="11"/>
        <v>325.7539895195514</v>
      </c>
    </row>
    <row r="20" spans="1:24" s="28" customFormat="1" ht="14.25" customHeight="1" x14ac:dyDescent="0.2">
      <c r="A20" s="14">
        <v>12</v>
      </c>
      <c r="B20" s="58" t="s">
        <v>85</v>
      </c>
      <c r="C20" s="49">
        <v>5</v>
      </c>
      <c r="D20" s="50">
        <v>12569.33</v>
      </c>
      <c r="E20" s="50">
        <f t="shared" si="0"/>
        <v>13109.811189999999</v>
      </c>
      <c r="F20" s="53">
        <v>1</v>
      </c>
      <c r="G20" s="50">
        <f t="shared" si="1"/>
        <v>12569.33</v>
      </c>
      <c r="H20" s="50">
        <f t="shared" si="2"/>
        <v>13109.811189999999</v>
      </c>
      <c r="I20" s="49">
        <v>3855</v>
      </c>
      <c r="J20" s="50">
        <v>3142.33</v>
      </c>
      <c r="K20" s="50">
        <f t="shared" si="3"/>
        <v>3277.4501899999996</v>
      </c>
      <c r="L20" s="53">
        <v>1</v>
      </c>
      <c r="M20" s="50">
        <f t="shared" si="4"/>
        <v>3142.33</v>
      </c>
      <c r="N20" s="50">
        <f t="shared" si="5"/>
        <v>3277.4501899999996</v>
      </c>
      <c r="O20" s="49">
        <v>9900</v>
      </c>
      <c r="P20" s="50">
        <v>6284.65</v>
      </c>
      <c r="Q20" s="50">
        <f t="shared" si="6"/>
        <v>6554.8899499999989</v>
      </c>
      <c r="R20" s="53">
        <v>1</v>
      </c>
      <c r="S20" s="50">
        <f t="shared" si="7"/>
        <v>6284.65</v>
      </c>
      <c r="T20" s="50">
        <f t="shared" si="8"/>
        <v>6554.8899499999989</v>
      </c>
      <c r="U20" s="50">
        <v>12337461.4</v>
      </c>
      <c r="V20" s="51">
        <f t="shared" si="9"/>
        <v>940260.9</v>
      </c>
      <c r="W20" s="69">
        <f t="shared" si="10"/>
        <v>13918850.914160995</v>
      </c>
      <c r="X20" s="72">
        <f t="shared" si="11"/>
        <v>1581389.5141609944</v>
      </c>
    </row>
    <row r="21" spans="1:24" s="28" customFormat="1" ht="14.25" customHeight="1" x14ac:dyDescent="0.2">
      <c r="A21" s="14">
        <v>13</v>
      </c>
      <c r="B21" s="58" t="s">
        <v>40</v>
      </c>
      <c r="C21" s="49">
        <v>2</v>
      </c>
      <c r="D21" s="50">
        <v>12569.33</v>
      </c>
      <c r="E21" s="50">
        <f t="shared" si="0"/>
        <v>13109.811189999999</v>
      </c>
      <c r="F21" s="53">
        <v>1</v>
      </c>
      <c r="G21" s="50">
        <f t="shared" si="1"/>
        <v>12569.33</v>
      </c>
      <c r="H21" s="50">
        <f t="shared" si="2"/>
        <v>13109.811189999999</v>
      </c>
      <c r="I21" s="49">
        <v>1200</v>
      </c>
      <c r="J21" s="50">
        <v>3142.33</v>
      </c>
      <c r="K21" s="50">
        <f t="shared" si="3"/>
        <v>3277.4501899999996</v>
      </c>
      <c r="L21" s="53">
        <v>1</v>
      </c>
      <c r="M21" s="50">
        <f t="shared" si="4"/>
        <v>3142.33</v>
      </c>
      <c r="N21" s="50">
        <f t="shared" si="5"/>
        <v>3277.4501899999996</v>
      </c>
      <c r="O21" s="49">
        <v>2294</v>
      </c>
      <c r="P21" s="50">
        <v>6284.65</v>
      </c>
      <c r="Q21" s="50">
        <f t="shared" si="6"/>
        <v>6554.8899499999989</v>
      </c>
      <c r="R21" s="53">
        <v>1</v>
      </c>
      <c r="S21" s="50">
        <f t="shared" si="7"/>
        <v>6284.65</v>
      </c>
      <c r="T21" s="50">
        <f t="shared" si="8"/>
        <v>6554.8899499999989</v>
      </c>
      <c r="U21" s="50">
        <v>3390824.1</v>
      </c>
      <c r="V21" s="51">
        <f t="shared" si="9"/>
        <v>230560.6</v>
      </c>
      <c r="W21" s="69">
        <f t="shared" si="10"/>
        <v>3407546.5966871991</v>
      </c>
      <c r="X21" s="72">
        <f t="shared" si="11"/>
        <v>16722.496687198989</v>
      </c>
    </row>
    <row r="22" spans="1:24" s="28" customFormat="1" ht="14.25" customHeight="1" x14ac:dyDescent="0.2">
      <c r="A22" s="14">
        <v>14</v>
      </c>
      <c r="B22" s="58" t="s">
        <v>41</v>
      </c>
      <c r="C22" s="49">
        <v>2</v>
      </c>
      <c r="D22" s="50">
        <v>12569.33</v>
      </c>
      <c r="E22" s="50">
        <f t="shared" si="0"/>
        <v>13109.811189999999</v>
      </c>
      <c r="F22" s="53">
        <v>1</v>
      </c>
      <c r="G22" s="50">
        <f t="shared" si="1"/>
        <v>12569.33</v>
      </c>
      <c r="H22" s="50">
        <f t="shared" si="2"/>
        <v>13109.811189999999</v>
      </c>
      <c r="I22" s="49">
        <v>1200</v>
      </c>
      <c r="J22" s="50">
        <v>3142.33</v>
      </c>
      <c r="K22" s="50">
        <f t="shared" si="3"/>
        <v>3277.4501899999996</v>
      </c>
      <c r="L22" s="53">
        <v>1</v>
      </c>
      <c r="M22" s="50">
        <f t="shared" si="4"/>
        <v>3142.33</v>
      </c>
      <c r="N22" s="50">
        <f t="shared" si="5"/>
        <v>3277.4501899999996</v>
      </c>
      <c r="O22" s="49">
        <v>1548</v>
      </c>
      <c r="P22" s="50">
        <v>6284.65</v>
      </c>
      <c r="Q22" s="50">
        <f t="shared" si="6"/>
        <v>6554.8899499999989</v>
      </c>
      <c r="R22" s="53">
        <v>1</v>
      </c>
      <c r="S22" s="50">
        <f t="shared" si="7"/>
        <v>6284.65</v>
      </c>
      <c r="T22" s="50">
        <f t="shared" si="8"/>
        <v>6554.8899499999989</v>
      </c>
      <c r="U22" s="50">
        <v>50000</v>
      </c>
      <c r="V22" s="51">
        <f t="shared" si="9"/>
        <v>168742</v>
      </c>
      <c r="W22" s="69">
        <f t="shared" si="10"/>
        <v>2530379.9592416999</v>
      </c>
      <c r="X22" s="72">
        <f t="shared" si="11"/>
        <v>2480379.9592416999</v>
      </c>
    </row>
    <row r="23" spans="1:24" s="28" customFormat="1" ht="14.25" customHeight="1" x14ac:dyDescent="0.2">
      <c r="A23" s="14">
        <v>15</v>
      </c>
      <c r="B23" s="58" t="s">
        <v>67</v>
      </c>
      <c r="C23" s="49">
        <v>0</v>
      </c>
      <c r="D23" s="50">
        <v>12569.33</v>
      </c>
      <c r="E23" s="50">
        <f t="shared" si="0"/>
        <v>13109.811189999999</v>
      </c>
      <c r="F23" s="53">
        <v>1.5</v>
      </c>
      <c r="G23" s="50">
        <f t="shared" si="1"/>
        <v>18853.994999999999</v>
      </c>
      <c r="H23" s="50">
        <f t="shared" si="2"/>
        <v>19664.716784999997</v>
      </c>
      <c r="I23" s="49">
        <v>2000</v>
      </c>
      <c r="J23" s="50">
        <v>3142.33</v>
      </c>
      <c r="K23" s="50">
        <f t="shared" si="3"/>
        <v>3277.4501899999996</v>
      </c>
      <c r="L23" s="53">
        <v>1.5</v>
      </c>
      <c r="M23" s="50">
        <f t="shared" si="4"/>
        <v>4713.4949999999999</v>
      </c>
      <c r="N23" s="50">
        <f t="shared" si="5"/>
        <v>4916.1752849999993</v>
      </c>
      <c r="O23" s="49">
        <v>5295</v>
      </c>
      <c r="P23" s="50">
        <v>6284.65</v>
      </c>
      <c r="Q23" s="50">
        <f t="shared" si="6"/>
        <v>6554.8899499999989</v>
      </c>
      <c r="R23" s="53">
        <v>1.5</v>
      </c>
      <c r="S23" s="50">
        <f t="shared" si="7"/>
        <v>9426.9749999999985</v>
      </c>
      <c r="T23" s="50">
        <f t="shared" si="8"/>
        <v>9832.3349249999992</v>
      </c>
      <c r="U23" s="50">
        <v>11074231.34</v>
      </c>
      <c r="V23" s="51">
        <f t="shared" si="9"/>
        <v>751257.3</v>
      </c>
      <c r="W23" s="69">
        <f t="shared" si="10"/>
        <v>11102745.399024375</v>
      </c>
      <c r="X23" s="72">
        <f t="shared" si="11"/>
        <v>28514.059024374932</v>
      </c>
    </row>
    <row r="24" spans="1:24" s="28" customFormat="1" ht="20.25" customHeight="1" x14ac:dyDescent="0.2">
      <c r="A24" s="14">
        <v>16</v>
      </c>
      <c r="B24" s="58" t="s">
        <v>109</v>
      </c>
      <c r="C24" s="49">
        <v>0</v>
      </c>
      <c r="D24" s="50">
        <v>12569.33</v>
      </c>
      <c r="E24" s="50">
        <f t="shared" si="0"/>
        <v>13109.811189999999</v>
      </c>
      <c r="F24" s="53">
        <v>1</v>
      </c>
      <c r="G24" s="50">
        <f t="shared" si="1"/>
        <v>12569.33</v>
      </c>
      <c r="H24" s="50">
        <f t="shared" si="2"/>
        <v>13109.811189999999</v>
      </c>
      <c r="I24" s="49">
        <v>1850</v>
      </c>
      <c r="J24" s="50">
        <v>3142.33</v>
      </c>
      <c r="K24" s="50">
        <f t="shared" si="3"/>
        <v>3277.4501899999996</v>
      </c>
      <c r="L24" s="53">
        <v>1</v>
      </c>
      <c r="M24" s="50">
        <f t="shared" si="4"/>
        <v>3142.33</v>
      </c>
      <c r="N24" s="50">
        <f t="shared" si="5"/>
        <v>3277.4501899999996</v>
      </c>
      <c r="O24" s="49">
        <v>5540</v>
      </c>
      <c r="P24" s="50">
        <v>6284.65</v>
      </c>
      <c r="Q24" s="50">
        <f t="shared" si="6"/>
        <v>6554.8899499999989</v>
      </c>
      <c r="R24" s="53">
        <v>1</v>
      </c>
      <c r="S24" s="50">
        <f t="shared" si="7"/>
        <v>6284.65</v>
      </c>
      <c r="T24" s="50">
        <f t="shared" si="8"/>
        <v>6554.8899499999989</v>
      </c>
      <c r="U24" s="50">
        <v>10000</v>
      </c>
      <c r="V24" s="51">
        <f t="shared" si="9"/>
        <v>506791.4</v>
      </c>
      <c r="W24" s="69">
        <f t="shared" si="10"/>
        <v>7601720.6462924983</v>
      </c>
      <c r="X24" s="72">
        <f t="shared" si="11"/>
        <v>7591720.6462924983</v>
      </c>
    </row>
    <row r="25" spans="1:24" s="28" customFormat="1" ht="24" customHeight="1" x14ac:dyDescent="0.2">
      <c r="A25" s="14">
        <v>17</v>
      </c>
      <c r="B25" s="58" t="s">
        <v>110</v>
      </c>
      <c r="C25" s="49">
        <v>5</v>
      </c>
      <c r="D25" s="50">
        <v>12569.33</v>
      </c>
      <c r="E25" s="50">
        <f t="shared" si="0"/>
        <v>13109.811189999999</v>
      </c>
      <c r="F25" s="53">
        <v>1</v>
      </c>
      <c r="G25" s="50">
        <f t="shared" si="1"/>
        <v>12569.33</v>
      </c>
      <c r="H25" s="50">
        <f t="shared" si="2"/>
        <v>13109.811189999999</v>
      </c>
      <c r="I25" s="49">
        <v>5080</v>
      </c>
      <c r="J25" s="50">
        <v>3142.33</v>
      </c>
      <c r="K25" s="50">
        <f t="shared" si="3"/>
        <v>3277.4501899999996</v>
      </c>
      <c r="L25" s="53">
        <v>1</v>
      </c>
      <c r="M25" s="50">
        <f t="shared" si="4"/>
        <v>3142.33</v>
      </c>
      <c r="N25" s="50">
        <f t="shared" si="5"/>
        <v>3277.4501899999996</v>
      </c>
      <c r="O25" s="49">
        <v>10800</v>
      </c>
      <c r="P25" s="50">
        <v>6284.65</v>
      </c>
      <c r="Q25" s="50">
        <f t="shared" si="6"/>
        <v>6554.8899499999989</v>
      </c>
      <c r="R25" s="53">
        <v>1</v>
      </c>
      <c r="S25" s="50">
        <f t="shared" si="7"/>
        <v>6284.65</v>
      </c>
      <c r="T25" s="50">
        <f t="shared" si="8"/>
        <v>6554.8899499999989</v>
      </c>
      <c r="U25" s="50">
        <v>1066000</v>
      </c>
      <c r="V25" s="51">
        <f t="shared" si="9"/>
        <v>1047552</v>
      </c>
      <c r="W25" s="69">
        <f t="shared" si="10"/>
        <v>15697289.780139746</v>
      </c>
      <c r="X25" s="72">
        <f t="shared" si="11"/>
        <v>14631289.780139746</v>
      </c>
    </row>
    <row r="26" spans="1:24" s="28" customFormat="1" ht="14.25" customHeight="1" x14ac:dyDescent="0.2">
      <c r="A26" s="14">
        <v>18</v>
      </c>
      <c r="B26" s="58" t="s">
        <v>57</v>
      </c>
      <c r="C26" s="49">
        <v>0</v>
      </c>
      <c r="D26" s="50">
        <v>12569.33</v>
      </c>
      <c r="E26" s="50">
        <f t="shared" si="0"/>
        <v>13109.811189999999</v>
      </c>
      <c r="F26" s="53">
        <v>1.4</v>
      </c>
      <c r="G26" s="50">
        <f t="shared" si="1"/>
        <v>17597.061999999998</v>
      </c>
      <c r="H26" s="50">
        <f t="shared" si="2"/>
        <v>18353.735665999997</v>
      </c>
      <c r="I26" s="49">
        <v>2005</v>
      </c>
      <c r="J26" s="50">
        <v>3142.33</v>
      </c>
      <c r="K26" s="50">
        <f t="shared" si="3"/>
        <v>3277.4501899999996</v>
      </c>
      <c r="L26" s="53">
        <v>1.4</v>
      </c>
      <c r="M26" s="50">
        <f t="shared" si="4"/>
        <v>4399.2619999999997</v>
      </c>
      <c r="N26" s="50">
        <f t="shared" si="5"/>
        <v>4588.4302659999994</v>
      </c>
      <c r="O26" s="49">
        <v>4296</v>
      </c>
      <c r="P26" s="50">
        <v>6284.65</v>
      </c>
      <c r="Q26" s="50">
        <f t="shared" si="6"/>
        <v>6554.8899499999989</v>
      </c>
      <c r="R26" s="53">
        <v>1.4</v>
      </c>
      <c r="S26" s="50">
        <f t="shared" si="7"/>
        <v>8798.5099999999984</v>
      </c>
      <c r="T26" s="50">
        <f t="shared" si="8"/>
        <v>9176.8459299999977</v>
      </c>
      <c r="U26" s="50">
        <v>15223</v>
      </c>
      <c r="V26" s="51">
        <f t="shared" si="9"/>
        <v>581493</v>
      </c>
      <c r="W26" s="69">
        <f t="shared" si="10"/>
        <v>8722166.700820649</v>
      </c>
      <c r="X26" s="72">
        <f t="shared" si="11"/>
        <v>8706943.700820649</v>
      </c>
    </row>
    <row r="27" spans="1:24" s="28" customFormat="1" ht="14.25" customHeight="1" x14ac:dyDescent="0.2">
      <c r="A27" s="14">
        <v>19</v>
      </c>
      <c r="B27" s="58" t="s">
        <v>42</v>
      </c>
      <c r="C27" s="49">
        <v>2</v>
      </c>
      <c r="D27" s="50">
        <v>12569.33</v>
      </c>
      <c r="E27" s="50">
        <f t="shared" si="0"/>
        <v>13109.811189999999</v>
      </c>
      <c r="F27" s="52">
        <v>1.1499999999999999</v>
      </c>
      <c r="G27" s="50">
        <f t="shared" si="1"/>
        <v>14454.729499999999</v>
      </c>
      <c r="H27" s="50">
        <f t="shared" si="2"/>
        <v>15076.282868499997</v>
      </c>
      <c r="I27" s="49">
        <v>1710</v>
      </c>
      <c r="J27" s="50">
        <v>3142.33</v>
      </c>
      <c r="K27" s="50">
        <f t="shared" si="3"/>
        <v>3277.4501899999996</v>
      </c>
      <c r="L27" s="52">
        <v>1.1499999999999999</v>
      </c>
      <c r="M27" s="50">
        <f t="shared" si="4"/>
        <v>3613.6794999999997</v>
      </c>
      <c r="N27" s="50">
        <f t="shared" si="5"/>
        <v>3769.067718499999</v>
      </c>
      <c r="O27" s="49">
        <v>4506</v>
      </c>
      <c r="P27" s="50">
        <v>6284.65</v>
      </c>
      <c r="Q27" s="50">
        <f t="shared" si="6"/>
        <v>6554.8899499999989</v>
      </c>
      <c r="R27" s="52">
        <v>1.1499999999999999</v>
      </c>
      <c r="S27" s="50">
        <f t="shared" si="7"/>
        <v>7227.3474999999989</v>
      </c>
      <c r="T27" s="50">
        <f t="shared" si="8"/>
        <v>7538.1234424999984</v>
      </c>
      <c r="U27" s="50">
        <v>50000</v>
      </c>
      <c r="V27" s="51">
        <f t="shared" si="9"/>
        <v>483687.2</v>
      </c>
      <c r="W27" s="69">
        <f t="shared" si="10"/>
        <v>7254557.9669707036</v>
      </c>
      <c r="X27" s="72">
        <f t="shared" si="11"/>
        <v>7204557.9669707036</v>
      </c>
    </row>
    <row r="28" spans="1:24" s="28" customFormat="1" ht="14.25" customHeight="1" x14ac:dyDescent="0.2">
      <c r="A28" s="14">
        <v>20</v>
      </c>
      <c r="B28" s="58" t="s">
        <v>58</v>
      </c>
      <c r="C28" s="49">
        <v>2</v>
      </c>
      <c r="D28" s="50">
        <v>12569.33</v>
      </c>
      <c r="E28" s="50">
        <f t="shared" si="0"/>
        <v>13109.811189999999</v>
      </c>
      <c r="F28" s="53">
        <v>1.3</v>
      </c>
      <c r="G28" s="50">
        <f t="shared" si="1"/>
        <v>16340.129000000001</v>
      </c>
      <c r="H28" s="50">
        <f t="shared" si="2"/>
        <v>17042.754547</v>
      </c>
      <c r="I28" s="49">
        <v>1060</v>
      </c>
      <c r="J28" s="50">
        <v>3142.33</v>
      </c>
      <c r="K28" s="50">
        <f t="shared" si="3"/>
        <v>3277.4501899999996</v>
      </c>
      <c r="L28" s="53">
        <v>1.3</v>
      </c>
      <c r="M28" s="50">
        <f t="shared" si="4"/>
        <v>4085.029</v>
      </c>
      <c r="N28" s="50">
        <f t="shared" si="5"/>
        <v>4260.6852469999994</v>
      </c>
      <c r="O28" s="49">
        <v>2857</v>
      </c>
      <c r="P28" s="50">
        <v>6284.65</v>
      </c>
      <c r="Q28" s="50">
        <f t="shared" si="6"/>
        <v>6554.8899499999989</v>
      </c>
      <c r="R28" s="53">
        <v>1.3</v>
      </c>
      <c r="S28" s="50">
        <f t="shared" si="7"/>
        <v>8170.0450000000001</v>
      </c>
      <c r="T28" s="50">
        <f t="shared" si="8"/>
        <v>8521.356934999998</v>
      </c>
      <c r="U28" s="50">
        <v>120000</v>
      </c>
      <c r="V28" s="51">
        <f t="shared" si="9"/>
        <v>345679.8</v>
      </c>
      <c r="W28" s="69">
        <f t="shared" si="10"/>
        <v>5183397.6680894839</v>
      </c>
      <c r="X28" s="72">
        <f t="shared" si="11"/>
        <v>5063397.6680894839</v>
      </c>
    </row>
    <row r="29" spans="1:24" s="28" customFormat="1" ht="14.25" customHeight="1" x14ac:dyDescent="0.2">
      <c r="A29" s="14">
        <v>21</v>
      </c>
      <c r="B29" s="58" t="s">
        <v>32</v>
      </c>
      <c r="C29" s="49">
        <v>1</v>
      </c>
      <c r="D29" s="50">
        <v>12569.33</v>
      </c>
      <c r="E29" s="50">
        <f t="shared" si="0"/>
        <v>13109.811189999999</v>
      </c>
      <c r="F29" s="52">
        <v>1</v>
      </c>
      <c r="G29" s="50">
        <f t="shared" si="1"/>
        <v>12569.33</v>
      </c>
      <c r="H29" s="50">
        <f t="shared" si="2"/>
        <v>13109.811189999999</v>
      </c>
      <c r="I29" s="49">
        <v>7854</v>
      </c>
      <c r="J29" s="50">
        <v>3142.33</v>
      </c>
      <c r="K29" s="50">
        <f t="shared" si="3"/>
        <v>3277.4501899999996</v>
      </c>
      <c r="L29" s="52">
        <v>1</v>
      </c>
      <c r="M29" s="50">
        <f t="shared" si="4"/>
        <v>3142.33</v>
      </c>
      <c r="N29" s="50">
        <f t="shared" si="5"/>
        <v>3277.4501899999996</v>
      </c>
      <c r="O29" s="49">
        <v>47485</v>
      </c>
      <c r="P29" s="50">
        <v>6284.65</v>
      </c>
      <c r="Q29" s="50">
        <f t="shared" si="6"/>
        <v>6554.8899499999989</v>
      </c>
      <c r="R29" s="52">
        <v>1</v>
      </c>
      <c r="S29" s="50">
        <f t="shared" si="7"/>
        <v>6284.65</v>
      </c>
      <c r="T29" s="50">
        <f t="shared" si="8"/>
        <v>6554.8899499999989</v>
      </c>
      <c r="U29" s="50">
        <v>60151172.710000001</v>
      </c>
      <c r="V29" s="51">
        <f t="shared" si="9"/>
        <v>4090414.9</v>
      </c>
      <c r="W29" s="69">
        <f t="shared" si="10"/>
        <v>60453955.741067991</v>
      </c>
      <c r="X29" s="72">
        <f t="shared" si="11"/>
        <v>302783.03106798977</v>
      </c>
    </row>
    <row r="30" spans="1:24" s="28" customFormat="1" ht="19.5" customHeight="1" x14ac:dyDescent="0.2">
      <c r="A30" s="14">
        <v>22</v>
      </c>
      <c r="B30" s="59" t="s">
        <v>111</v>
      </c>
      <c r="C30" s="49">
        <v>2</v>
      </c>
      <c r="D30" s="50">
        <v>12569.33</v>
      </c>
      <c r="E30" s="50">
        <f t="shared" si="0"/>
        <v>13109.811189999999</v>
      </c>
      <c r="F30" s="52">
        <v>1</v>
      </c>
      <c r="G30" s="50">
        <f t="shared" si="1"/>
        <v>12569.33</v>
      </c>
      <c r="H30" s="50">
        <f t="shared" si="2"/>
        <v>13109.811189999999</v>
      </c>
      <c r="I30" s="49">
        <v>1510</v>
      </c>
      <c r="J30" s="50">
        <v>3142.33</v>
      </c>
      <c r="K30" s="50">
        <f t="shared" si="3"/>
        <v>3277.4501899999996</v>
      </c>
      <c r="L30" s="52">
        <v>1</v>
      </c>
      <c r="M30" s="50">
        <f t="shared" si="4"/>
        <v>3142.33</v>
      </c>
      <c r="N30" s="50">
        <f t="shared" si="5"/>
        <v>3277.4501899999996</v>
      </c>
      <c r="O30" s="49">
        <v>4374</v>
      </c>
      <c r="P30" s="50">
        <v>6284.65</v>
      </c>
      <c r="Q30" s="50">
        <f t="shared" si="6"/>
        <v>6554.8899499999989</v>
      </c>
      <c r="R30" s="52">
        <v>1</v>
      </c>
      <c r="S30" s="50">
        <f t="shared" si="7"/>
        <v>6284.65</v>
      </c>
      <c r="T30" s="50">
        <f t="shared" si="8"/>
        <v>6554.8899499999989</v>
      </c>
      <c r="U30" s="50">
        <v>0</v>
      </c>
      <c r="V30" s="51">
        <f t="shared" si="9"/>
        <v>402368</v>
      </c>
      <c r="W30" s="69">
        <f t="shared" si="10"/>
        <v>6035519.3192456989</v>
      </c>
      <c r="X30" s="72">
        <f t="shared" si="11"/>
        <v>6035519.3192456989</v>
      </c>
    </row>
    <row r="31" spans="1:24" s="28" customFormat="1" ht="14.25" customHeight="1" x14ac:dyDescent="0.2">
      <c r="A31" s="14">
        <v>23</v>
      </c>
      <c r="B31" s="58" t="s">
        <v>59</v>
      </c>
      <c r="C31" s="49">
        <v>2</v>
      </c>
      <c r="D31" s="50">
        <v>12569.33</v>
      </c>
      <c r="E31" s="50">
        <f t="shared" si="0"/>
        <v>13109.811189999999</v>
      </c>
      <c r="F31" s="53">
        <v>1.2</v>
      </c>
      <c r="G31" s="50">
        <f t="shared" si="1"/>
        <v>15083.196</v>
      </c>
      <c r="H31" s="50">
        <f t="shared" si="2"/>
        <v>15731.773427999997</v>
      </c>
      <c r="I31" s="49">
        <v>3800</v>
      </c>
      <c r="J31" s="50">
        <v>3142.33</v>
      </c>
      <c r="K31" s="50">
        <f t="shared" si="3"/>
        <v>3277.4501899999996</v>
      </c>
      <c r="L31" s="53">
        <v>1.2</v>
      </c>
      <c r="M31" s="50">
        <f t="shared" si="4"/>
        <v>3770.7959999999998</v>
      </c>
      <c r="N31" s="50">
        <f t="shared" si="5"/>
        <v>3932.9402279999995</v>
      </c>
      <c r="O31" s="49">
        <v>10245</v>
      </c>
      <c r="P31" s="50">
        <v>6284.65</v>
      </c>
      <c r="Q31" s="50">
        <f t="shared" si="6"/>
        <v>6554.8899499999989</v>
      </c>
      <c r="R31" s="53">
        <v>1.2</v>
      </c>
      <c r="S31" s="50">
        <f t="shared" si="7"/>
        <v>7541.579999999999</v>
      </c>
      <c r="T31" s="50">
        <f t="shared" si="8"/>
        <v>7865.8679399999983</v>
      </c>
      <c r="U31" s="50">
        <v>2732462.12</v>
      </c>
      <c r="V31" s="51">
        <f t="shared" si="9"/>
        <v>1145542.1000000001</v>
      </c>
      <c r="W31" s="69">
        <f t="shared" si="10"/>
        <v>17142144.995041732</v>
      </c>
      <c r="X31" s="72">
        <f t="shared" si="11"/>
        <v>14409682.875041731</v>
      </c>
    </row>
    <row r="32" spans="1:24" s="28" customFormat="1" ht="14.25" customHeight="1" x14ac:dyDescent="0.2">
      <c r="A32" s="14">
        <v>24</v>
      </c>
      <c r="B32" s="58" t="s">
        <v>66</v>
      </c>
      <c r="C32" s="49">
        <v>3</v>
      </c>
      <c r="D32" s="50">
        <v>12569.33</v>
      </c>
      <c r="E32" s="50">
        <f t="shared" si="0"/>
        <v>13109.811189999999</v>
      </c>
      <c r="F32" s="53">
        <v>1.24</v>
      </c>
      <c r="G32" s="50">
        <f t="shared" si="1"/>
        <v>15585.9692</v>
      </c>
      <c r="H32" s="50">
        <f t="shared" si="2"/>
        <v>16256.165875599998</v>
      </c>
      <c r="I32" s="49">
        <v>3500</v>
      </c>
      <c r="J32" s="50">
        <v>3142.33</v>
      </c>
      <c r="K32" s="50">
        <f t="shared" si="3"/>
        <v>3277.4501899999996</v>
      </c>
      <c r="L32" s="53">
        <v>1.24</v>
      </c>
      <c r="M32" s="50">
        <f t="shared" si="4"/>
        <v>3896.4892</v>
      </c>
      <c r="N32" s="50">
        <f t="shared" si="5"/>
        <v>4064.0382355999996</v>
      </c>
      <c r="O32" s="49">
        <v>6308</v>
      </c>
      <c r="P32" s="50">
        <v>6284.65</v>
      </c>
      <c r="Q32" s="50">
        <f t="shared" si="6"/>
        <v>6554.8899499999989</v>
      </c>
      <c r="R32" s="53">
        <v>1.24</v>
      </c>
      <c r="S32" s="50">
        <f t="shared" si="7"/>
        <v>7792.9659999999994</v>
      </c>
      <c r="T32" s="50">
        <f t="shared" si="8"/>
        <v>8128.0635379999985</v>
      </c>
      <c r="U32" s="50">
        <v>3172910.69</v>
      </c>
      <c r="V32" s="51">
        <f t="shared" si="9"/>
        <v>787007.4</v>
      </c>
      <c r="W32" s="69">
        <f t="shared" si="10"/>
        <v>11757517.469322579</v>
      </c>
      <c r="X32" s="72">
        <f t="shared" si="11"/>
        <v>8584606.7793225795</v>
      </c>
    </row>
    <row r="33" spans="1:25" s="28" customFormat="1" ht="14.25" customHeight="1" x14ac:dyDescent="0.2">
      <c r="A33" s="14">
        <v>25</v>
      </c>
      <c r="B33" s="58" t="s">
        <v>71</v>
      </c>
      <c r="C33" s="49">
        <v>1</v>
      </c>
      <c r="D33" s="50">
        <v>12569.33</v>
      </c>
      <c r="E33" s="50">
        <f t="shared" si="0"/>
        <v>13109.811189999999</v>
      </c>
      <c r="F33" s="53">
        <v>1.6</v>
      </c>
      <c r="G33" s="50">
        <f t="shared" si="1"/>
        <v>20110.928</v>
      </c>
      <c r="H33" s="50">
        <f t="shared" si="2"/>
        <v>20975.697904000001</v>
      </c>
      <c r="I33" s="49">
        <v>770</v>
      </c>
      <c r="J33" s="50">
        <v>3142.33</v>
      </c>
      <c r="K33" s="50">
        <f t="shared" si="3"/>
        <v>3277.4501899999996</v>
      </c>
      <c r="L33" s="53">
        <v>1.6</v>
      </c>
      <c r="M33" s="50">
        <f t="shared" si="4"/>
        <v>5027.7280000000001</v>
      </c>
      <c r="N33" s="50">
        <f t="shared" si="5"/>
        <v>5243.9203039999993</v>
      </c>
      <c r="O33" s="49">
        <v>988</v>
      </c>
      <c r="P33" s="50">
        <v>6284.65</v>
      </c>
      <c r="Q33" s="50">
        <f t="shared" si="6"/>
        <v>6554.8899499999989</v>
      </c>
      <c r="R33" s="53">
        <v>1.6</v>
      </c>
      <c r="S33" s="50">
        <f t="shared" si="7"/>
        <v>10055.44</v>
      </c>
      <c r="T33" s="50">
        <f t="shared" si="8"/>
        <v>10487.823919999999</v>
      </c>
      <c r="U33" s="50">
        <v>649984.30000000005</v>
      </c>
      <c r="V33" s="51">
        <f t="shared" si="9"/>
        <v>173104.6</v>
      </c>
      <c r="W33" s="69">
        <f t="shared" si="10"/>
        <v>2586819.6633357601</v>
      </c>
      <c r="X33" s="72">
        <f t="shared" si="11"/>
        <v>1936835.3633357601</v>
      </c>
    </row>
    <row r="34" spans="1:25" s="28" customFormat="1" ht="14.25" customHeight="1" x14ac:dyDescent="0.2">
      <c r="A34" s="14">
        <v>26</v>
      </c>
      <c r="B34" s="58" t="s">
        <v>35</v>
      </c>
      <c r="C34" s="49">
        <v>10</v>
      </c>
      <c r="D34" s="50">
        <v>12569.33</v>
      </c>
      <c r="E34" s="50">
        <f t="shared" si="0"/>
        <v>13109.811189999999</v>
      </c>
      <c r="F34" s="53">
        <v>1</v>
      </c>
      <c r="G34" s="50">
        <f t="shared" si="1"/>
        <v>12569.33</v>
      </c>
      <c r="H34" s="50">
        <f t="shared" si="2"/>
        <v>13109.811189999999</v>
      </c>
      <c r="I34" s="49">
        <v>15800</v>
      </c>
      <c r="J34" s="50">
        <v>3142.33</v>
      </c>
      <c r="K34" s="50">
        <f t="shared" si="3"/>
        <v>3277.4501899999996</v>
      </c>
      <c r="L34" s="53">
        <v>1</v>
      </c>
      <c r="M34" s="50">
        <f t="shared" si="4"/>
        <v>3142.33</v>
      </c>
      <c r="N34" s="50">
        <f t="shared" si="5"/>
        <v>3277.4501899999996</v>
      </c>
      <c r="O34" s="49">
        <v>27940</v>
      </c>
      <c r="P34" s="50">
        <v>6284.65</v>
      </c>
      <c r="Q34" s="50">
        <f t="shared" si="6"/>
        <v>6554.8899499999989</v>
      </c>
      <c r="R34" s="53">
        <v>1</v>
      </c>
      <c r="S34" s="50">
        <f t="shared" si="7"/>
        <v>6284.65</v>
      </c>
      <c r="T34" s="50">
        <f t="shared" si="8"/>
        <v>6554.8899499999989</v>
      </c>
      <c r="U34" s="50">
        <v>390000</v>
      </c>
      <c r="V34" s="51">
        <f t="shared" si="9"/>
        <v>2811400.4</v>
      </c>
      <c r="W34" s="69">
        <f t="shared" si="10"/>
        <v>42165156.416788504</v>
      </c>
      <c r="X34" s="72">
        <f t="shared" si="11"/>
        <v>41775156.416788504</v>
      </c>
    </row>
    <row r="35" spans="1:25" s="28" customFormat="1" ht="14.25" customHeight="1" x14ac:dyDescent="0.2">
      <c r="A35" s="14">
        <v>27</v>
      </c>
      <c r="B35" s="58" t="s">
        <v>60</v>
      </c>
      <c r="C35" s="49">
        <v>10</v>
      </c>
      <c r="D35" s="50">
        <v>12569.33</v>
      </c>
      <c r="E35" s="50">
        <f t="shared" si="0"/>
        <v>13109.811189999999</v>
      </c>
      <c r="F35" s="53">
        <v>1.25</v>
      </c>
      <c r="G35" s="50">
        <f t="shared" si="1"/>
        <v>15711.6625</v>
      </c>
      <c r="H35" s="50">
        <f t="shared" si="2"/>
        <v>16387.263987499999</v>
      </c>
      <c r="I35" s="49">
        <v>6965</v>
      </c>
      <c r="J35" s="50">
        <v>3142.33</v>
      </c>
      <c r="K35" s="50">
        <f t="shared" si="3"/>
        <v>3277.4501899999996</v>
      </c>
      <c r="L35" s="53">
        <v>1.25</v>
      </c>
      <c r="M35" s="50">
        <f t="shared" si="4"/>
        <v>3927.9124999999999</v>
      </c>
      <c r="N35" s="50">
        <f t="shared" si="5"/>
        <v>4096.8127374999995</v>
      </c>
      <c r="O35" s="49">
        <v>11800</v>
      </c>
      <c r="P35" s="50">
        <v>6284.65</v>
      </c>
      <c r="Q35" s="50">
        <f t="shared" si="6"/>
        <v>6554.8899499999989</v>
      </c>
      <c r="R35" s="53">
        <v>1.25</v>
      </c>
      <c r="S35" s="50">
        <f t="shared" si="7"/>
        <v>7855.8125</v>
      </c>
      <c r="T35" s="50">
        <f t="shared" si="8"/>
        <v>8193.6124374999981</v>
      </c>
      <c r="U35" s="50">
        <v>3400000</v>
      </c>
      <c r="V35" s="51">
        <f t="shared" si="9"/>
        <v>1502824.4</v>
      </c>
      <c r="W35" s="69">
        <f t="shared" si="10"/>
        <v>22491366.239957809</v>
      </c>
      <c r="X35" s="72">
        <f t="shared" si="11"/>
        <v>19091366.239957809</v>
      </c>
    </row>
    <row r="36" spans="1:25" s="28" customFormat="1" ht="14.25" customHeight="1" x14ac:dyDescent="0.2">
      <c r="A36" s="14">
        <v>28</v>
      </c>
      <c r="B36" s="58" t="s">
        <v>47</v>
      </c>
      <c r="C36" s="49">
        <v>10</v>
      </c>
      <c r="D36" s="50">
        <v>12569.33</v>
      </c>
      <c r="E36" s="50">
        <f t="shared" si="0"/>
        <v>13109.811189999999</v>
      </c>
      <c r="F36" s="53">
        <v>1.1499999999999999</v>
      </c>
      <c r="G36" s="50">
        <f t="shared" si="1"/>
        <v>14454.729499999999</v>
      </c>
      <c r="H36" s="50">
        <f t="shared" si="2"/>
        <v>15076.282868499997</v>
      </c>
      <c r="I36" s="49">
        <v>4682</v>
      </c>
      <c r="J36" s="50">
        <v>3142.33</v>
      </c>
      <c r="K36" s="50">
        <f t="shared" si="3"/>
        <v>3277.4501899999996</v>
      </c>
      <c r="L36" s="53">
        <v>1.1499999999999999</v>
      </c>
      <c r="M36" s="50">
        <f t="shared" si="4"/>
        <v>3613.6794999999997</v>
      </c>
      <c r="N36" s="50">
        <f t="shared" si="5"/>
        <v>3769.067718499999</v>
      </c>
      <c r="O36" s="49">
        <v>9978</v>
      </c>
      <c r="P36" s="50">
        <v>6284.65</v>
      </c>
      <c r="Q36" s="50">
        <f t="shared" si="6"/>
        <v>6554.8899499999989</v>
      </c>
      <c r="R36" s="53">
        <v>1.1499999999999999</v>
      </c>
      <c r="S36" s="50">
        <f t="shared" si="7"/>
        <v>7227.3474999999989</v>
      </c>
      <c r="T36" s="50">
        <f t="shared" si="8"/>
        <v>7538.1234424999984</v>
      </c>
      <c r="U36" s="50">
        <v>0</v>
      </c>
      <c r="V36" s="51">
        <f t="shared" si="9"/>
        <v>1112320.5</v>
      </c>
      <c r="W36" s="69">
        <f t="shared" si="10"/>
        <v>16684808.06436955</v>
      </c>
      <c r="X36" s="72">
        <f t="shared" si="11"/>
        <v>16684808.06436955</v>
      </c>
    </row>
    <row r="37" spans="1:25" s="28" customFormat="1" ht="14.25" customHeight="1" x14ac:dyDescent="0.2">
      <c r="A37" s="14">
        <v>29</v>
      </c>
      <c r="B37" s="58" t="s">
        <v>68</v>
      </c>
      <c r="C37" s="49">
        <v>2</v>
      </c>
      <c r="D37" s="50">
        <v>12569.33</v>
      </c>
      <c r="E37" s="50">
        <f t="shared" si="0"/>
        <v>13109.811189999999</v>
      </c>
      <c r="F37" s="53">
        <v>1.2</v>
      </c>
      <c r="G37" s="50">
        <f t="shared" si="1"/>
        <v>15083.196</v>
      </c>
      <c r="H37" s="50">
        <f t="shared" si="2"/>
        <v>15731.773427999997</v>
      </c>
      <c r="I37" s="49">
        <v>4100</v>
      </c>
      <c r="J37" s="50">
        <v>3142.33</v>
      </c>
      <c r="K37" s="50">
        <f t="shared" si="3"/>
        <v>3277.4501899999996</v>
      </c>
      <c r="L37" s="53">
        <v>1.206</v>
      </c>
      <c r="M37" s="50">
        <f t="shared" si="4"/>
        <v>3789.6499799999997</v>
      </c>
      <c r="N37" s="50">
        <f t="shared" si="5"/>
        <v>3952.6049291399995</v>
      </c>
      <c r="O37" s="49">
        <v>7609</v>
      </c>
      <c r="P37" s="50">
        <v>6284.65</v>
      </c>
      <c r="Q37" s="50">
        <f t="shared" si="6"/>
        <v>6554.8899499999989</v>
      </c>
      <c r="R37" s="53">
        <v>1.21</v>
      </c>
      <c r="S37" s="50">
        <f t="shared" si="7"/>
        <v>7604.4264999999996</v>
      </c>
      <c r="T37" s="50">
        <f t="shared" si="8"/>
        <v>7931.4168394999988</v>
      </c>
      <c r="U37" s="50">
        <v>1831748</v>
      </c>
      <c r="V37" s="51">
        <f t="shared" si="9"/>
        <v>917721.8</v>
      </c>
      <c r="W37" s="69">
        <f t="shared" si="10"/>
        <v>13738350.778761601</v>
      </c>
      <c r="X37" s="72">
        <f t="shared" si="11"/>
        <v>11906602.778761601</v>
      </c>
    </row>
    <row r="38" spans="1:25" s="28" customFormat="1" ht="14.25" customHeight="1" x14ac:dyDescent="0.2">
      <c r="A38" s="14">
        <v>30</v>
      </c>
      <c r="B38" s="58" t="s">
        <v>33</v>
      </c>
      <c r="C38" s="49">
        <v>2</v>
      </c>
      <c r="D38" s="50">
        <v>12569.33</v>
      </c>
      <c r="E38" s="50">
        <f t="shared" si="0"/>
        <v>13109.811189999999</v>
      </c>
      <c r="F38" s="53">
        <v>1</v>
      </c>
      <c r="G38" s="50">
        <f t="shared" si="1"/>
        <v>12569.33</v>
      </c>
      <c r="H38" s="50">
        <f t="shared" si="2"/>
        <v>13109.811189999999</v>
      </c>
      <c r="I38" s="49">
        <v>9600</v>
      </c>
      <c r="J38" s="50">
        <v>3142.33</v>
      </c>
      <c r="K38" s="50">
        <f t="shared" si="3"/>
        <v>3277.4501899999996</v>
      </c>
      <c r="L38" s="53">
        <v>1</v>
      </c>
      <c r="M38" s="50">
        <f t="shared" si="4"/>
        <v>3142.33</v>
      </c>
      <c r="N38" s="50">
        <f t="shared" si="5"/>
        <v>3277.4501899999996</v>
      </c>
      <c r="O38" s="49">
        <v>13669</v>
      </c>
      <c r="P38" s="50">
        <v>6284.65</v>
      </c>
      <c r="Q38" s="50">
        <f t="shared" si="6"/>
        <v>6554.8899499999989</v>
      </c>
      <c r="R38" s="53">
        <v>1</v>
      </c>
      <c r="S38" s="50">
        <f t="shared" si="7"/>
        <v>6284.65</v>
      </c>
      <c r="T38" s="50">
        <f t="shared" si="8"/>
        <v>6554.8899499999989</v>
      </c>
      <c r="U38" s="50">
        <v>21281208.800000001</v>
      </c>
      <c r="V38" s="51">
        <f t="shared" si="9"/>
        <v>1469351.5</v>
      </c>
      <c r="W38" s="69">
        <f t="shared" si="10"/>
        <v>21721053.621183448</v>
      </c>
      <c r="X38" s="72">
        <f t="shared" si="11"/>
        <v>439844.82118344679</v>
      </c>
    </row>
    <row r="39" spans="1:25" s="28" customFormat="1" ht="14.25" customHeight="1" x14ac:dyDescent="0.2">
      <c r="A39" s="14">
        <v>31</v>
      </c>
      <c r="B39" s="58" t="s">
        <v>69</v>
      </c>
      <c r="C39" s="49">
        <v>2</v>
      </c>
      <c r="D39" s="50">
        <v>12569.33</v>
      </c>
      <c r="E39" s="50">
        <f t="shared" si="0"/>
        <v>13109.811189999999</v>
      </c>
      <c r="F39" s="52">
        <v>1.27</v>
      </c>
      <c r="G39" s="50">
        <f t="shared" si="1"/>
        <v>15963.0491</v>
      </c>
      <c r="H39" s="50">
        <f t="shared" si="2"/>
        <v>16649.4602113</v>
      </c>
      <c r="I39" s="49">
        <v>2170</v>
      </c>
      <c r="J39" s="50">
        <v>3142.33</v>
      </c>
      <c r="K39" s="50">
        <f t="shared" si="3"/>
        <v>3277.4501899999996</v>
      </c>
      <c r="L39" s="52">
        <v>1.27</v>
      </c>
      <c r="M39" s="50">
        <f t="shared" si="4"/>
        <v>3990.7590999999998</v>
      </c>
      <c r="N39" s="50">
        <f t="shared" si="5"/>
        <v>4162.3617412999993</v>
      </c>
      <c r="O39" s="49">
        <v>5151</v>
      </c>
      <c r="P39" s="50">
        <v>6284.65</v>
      </c>
      <c r="Q39" s="50">
        <f t="shared" si="6"/>
        <v>6554.8899499999989</v>
      </c>
      <c r="R39" s="52">
        <v>1.27</v>
      </c>
      <c r="S39" s="50">
        <f t="shared" si="7"/>
        <v>7981.5054999999993</v>
      </c>
      <c r="T39" s="50">
        <f t="shared" si="8"/>
        <v>8324.7102364999992</v>
      </c>
      <c r="U39" s="50">
        <v>2000000</v>
      </c>
      <c r="V39" s="51">
        <f t="shared" si="9"/>
        <v>623212.9</v>
      </c>
      <c r="W39" s="69">
        <f t="shared" si="10"/>
        <v>9318193.1666325908</v>
      </c>
      <c r="X39" s="72">
        <f t="shared" si="11"/>
        <v>7318193.1666325908</v>
      </c>
    </row>
    <row r="40" spans="1:25" s="28" customFormat="1" ht="14.25" customHeight="1" x14ac:dyDescent="0.2">
      <c r="A40" s="14">
        <v>32</v>
      </c>
      <c r="B40" s="58" t="s">
        <v>70</v>
      </c>
      <c r="C40" s="49">
        <v>1</v>
      </c>
      <c r="D40" s="50">
        <v>12569.33</v>
      </c>
      <c r="E40" s="50">
        <f t="shared" si="0"/>
        <v>13109.811189999999</v>
      </c>
      <c r="F40" s="52">
        <v>1</v>
      </c>
      <c r="G40" s="50">
        <f t="shared" si="1"/>
        <v>12569.33</v>
      </c>
      <c r="H40" s="50">
        <f t="shared" si="2"/>
        <v>13109.811189999999</v>
      </c>
      <c r="I40" s="49">
        <v>1900</v>
      </c>
      <c r="J40" s="50">
        <v>3142.33</v>
      </c>
      <c r="K40" s="50">
        <f t="shared" si="3"/>
        <v>3277.4501899999996</v>
      </c>
      <c r="L40" s="52">
        <v>1.3</v>
      </c>
      <c r="M40" s="50">
        <f t="shared" si="4"/>
        <v>4085.029</v>
      </c>
      <c r="N40" s="50">
        <f t="shared" si="5"/>
        <v>4260.6852469999994</v>
      </c>
      <c r="O40" s="49">
        <v>3375</v>
      </c>
      <c r="P40" s="50">
        <v>6284.65</v>
      </c>
      <c r="Q40" s="50">
        <f t="shared" si="6"/>
        <v>6554.8899499999989</v>
      </c>
      <c r="R40" s="52">
        <v>1.3</v>
      </c>
      <c r="S40" s="50">
        <f t="shared" si="7"/>
        <v>8170.0450000000001</v>
      </c>
      <c r="T40" s="50">
        <f t="shared" si="8"/>
        <v>8521.356934999998</v>
      </c>
      <c r="U40" s="50">
        <v>1500289.62</v>
      </c>
      <c r="V40" s="51">
        <f t="shared" si="9"/>
        <v>442396.2</v>
      </c>
      <c r="W40" s="69">
        <f t="shared" si="10"/>
        <v>6613438.9815339735</v>
      </c>
      <c r="X40" s="72">
        <f t="shared" si="11"/>
        <v>5113149.3615339734</v>
      </c>
    </row>
    <row r="41" spans="1:25" s="28" customFormat="1" ht="14.25" customHeight="1" x14ac:dyDescent="0.2">
      <c r="A41" s="14">
        <v>33</v>
      </c>
      <c r="B41" s="58" t="s">
        <v>23</v>
      </c>
      <c r="C41" s="49">
        <v>2</v>
      </c>
      <c r="D41" s="50">
        <v>12569.33</v>
      </c>
      <c r="E41" s="50">
        <f t="shared" si="0"/>
        <v>13109.811189999999</v>
      </c>
      <c r="F41" s="53">
        <v>1.3</v>
      </c>
      <c r="G41" s="50">
        <f t="shared" si="1"/>
        <v>16340.129000000001</v>
      </c>
      <c r="H41" s="50">
        <f t="shared" si="2"/>
        <v>17042.754547</v>
      </c>
      <c r="I41" s="49">
        <v>1116</v>
      </c>
      <c r="J41" s="50">
        <v>3142.33</v>
      </c>
      <c r="K41" s="50">
        <f t="shared" si="3"/>
        <v>3277.4501899999996</v>
      </c>
      <c r="L41" s="53">
        <v>1.3</v>
      </c>
      <c r="M41" s="50">
        <f t="shared" si="4"/>
        <v>4085.029</v>
      </c>
      <c r="N41" s="50">
        <f t="shared" si="5"/>
        <v>4260.6852469999994</v>
      </c>
      <c r="O41" s="49">
        <v>2700</v>
      </c>
      <c r="P41" s="50">
        <v>6284.65</v>
      </c>
      <c r="Q41" s="50">
        <f t="shared" si="6"/>
        <v>6554.8899499999989</v>
      </c>
      <c r="R41" s="53">
        <v>1.208</v>
      </c>
      <c r="S41" s="50">
        <f t="shared" si="7"/>
        <v>7591.8571999999995</v>
      </c>
      <c r="T41" s="50">
        <f t="shared" si="8"/>
        <v>7918.307059599998</v>
      </c>
      <c r="U41" s="50">
        <v>465202.53</v>
      </c>
      <c r="V41" s="51">
        <f t="shared" si="9"/>
        <v>313407.59999999998</v>
      </c>
      <c r="W41" s="69">
        <f t="shared" si="10"/>
        <v>4694136.2913648877</v>
      </c>
      <c r="X41" s="72">
        <f t="shared" si="11"/>
        <v>4228933.7613648875</v>
      </c>
      <c r="Y41" s="28">
        <v>388133.97</v>
      </c>
    </row>
    <row r="42" spans="1:25" s="28" customFormat="1" ht="14.25" customHeight="1" x14ac:dyDescent="0.2">
      <c r="A42" s="14">
        <v>34</v>
      </c>
      <c r="B42" s="58" t="s">
        <v>36</v>
      </c>
      <c r="C42" s="49">
        <v>2</v>
      </c>
      <c r="D42" s="50">
        <v>12569.33</v>
      </c>
      <c r="E42" s="50">
        <f t="shared" si="0"/>
        <v>13109.811189999999</v>
      </c>
      <c r="F42" s="53">
        <v>1</v>
      </c>
      <c r="G42" s="50">
        <f t="shared" si="1"/>
        <v>12569.33</v>
      </c>
      <c r="H42" s="50">
        <f t="shared" si="2"/>
        <v>13109.811189999999</v>
      </c>
      <c r="I42" s="49">
        <v>1900</v>
      </c>
      <c r="J42" s="50">
        <v>3142.33</v>
      </c>
      <c r="K42" s="50">
        <f t="shared" si="3"/>
        <v>3277.4501899999996</v>
      </c>
      <c r="L42" s="53">
        <v>1</v>
      </c>
      <c r="M42" s="50">
        <f t="shared" si="4"/>
        <v>3142.33</v>
      </c>
      <c r="N42" s="50">
        <f t="shared" si="5"/>
        <v>3277.4501899999996</v>
      </c>
      <c r="O42" s="49">
        <v>5759</v>
      </c>
      <c r="P42" s="50">
        <v>6284.65</v>
      </c>
      <c r="Q42" s="50">
        <f t="shared" si="6"/>
        <v>6554.8899499999989</v>
      </c>
      <c r="R42" s="53">
        <v>1</v>
      </c>
      <c r="S42" s="50">
        <f t="shared" si="7"/>
        <v>6284.65</v>
      </c>
      <c r="T42" s="50">
        <f t="shared" si="8"/>
        <v>6554.8899499999989</v>
      </c>
      <c r="U42" s="50">
        <v>310000</v>
      </c>
      <c r="V42" s="51">
        <f t="shared" si="9"/>
        <v>526531.69999999995</v>
      </c>
      <c r="W42" s="69">
        <f t="shared" si="10"/>
        <v>7893325.6990459487</v>
      </c>
      <c r="X42" s="72">
        <f t="shared" si="11"/>
        <v>7583325.6990459487</v>
      </c>
    </row>
    <row r="43" spans="1:25" s="28" customFormat="1" ht="14.25" customHeight="1" x14ac:dyDescent="0.2">
      <c r="A43" s="14">
        <v>35</v>
      </c>
      <c r="B43" s="58" t="s">
        <v>4</v>
      </c>
      <c r="C43" s="49">
        <v>5</v>
      </c>
      <c r="D43" s="50">
        <v>12569.33</v>
      </c>
      <c r="E43" s="50">
        <f t="shared" si="0"/>
        <v>13109.811189999999</v>
      </c>
      <c r="F43" s="53">
        <v>1</v>
      </c>
      <c r="G43" s="50">
        <f t="shared" si="1"/>
        <v>12569.33</v>
      </c>
      <c r="H43" s="50">
        <f t="shared" si="2"/>
        <v>13109.811189999999</v>
      </c>
      <c r="I43" s="49">
        <v>2012</v>
      </c>
      <c r="J43" s="50">
        <v>3142.33</v>
      </c>
      <c r="K43" s="50">
        <f t="shared" si="3"/>
        <v>3277.4501899999996</v>
      </c>
      <c r="L43" s="53">
        <v>1</v>
      </c>
      <c r="M43" s="50">
        <f t="shared" si="4"/>
        <v>3142.33</v>
      </c>
      <c r="N43" s="50">
        <f t="shared" si="5"/>
        <v>3277.4501899999996</v>
      </c>
      <c r="O43" s="49">
        <v>4099</v>
      </c>
      <c r="P43" s="50">
        <v>6284.65</v>
      </c>
      <c r="Q43" s="50">
        <f t="shared" si="6"/>
        <v>6554.8899499999989</v>
      </c>
      <c r="R43" s="53">
        <v>1</v>
      </c>
      <c r="S43" s="50">
        <f t="shared" si="7"/>
        <v>6284.65</v>
      </c>
      <c r="T43" s="50">
        <f t="shared" si="8"/>
        <v>6554.8899499999989</v>
      </c>
      <c r="U43" s="50">
        <v>6000852.1600000001</v>
      </c>
      <c r="V43" s="51">
        <f t="shared" si="9"/>
        <v>406957.8</v>
      </c>
      <c r="W43" s="69">
        <f t="shared" si="10"/>
        <v>6014354.9270411991</v>
      </c>
      <c r="X43" s="72">
        <f t="shared" si="11"/>
        <v>13502.767041198909</v>
      </c>
    </row>
    <row r="44" spans="1:25" s="28" customFormat="1" ht="14.25" customHeight="1" x14ac:dyDescent="0.2">
      <c r="A44" s="14">
        <v>36</v>
      </c>
      <c r="B44" s="58" t="s">
        <v>5</v>
      </c>
      <c r="C44" s="49">
        <v>2</v>
      </c>
      <c r="D44" s="50">
        <v>12569.33</v>
      </c>
      <c r="E44" s="50">
        <f t="shared" si="0"/>
        <v>13109.811189999999</v>
      </c>
      <c r="F44" s="53">
        <v>1</v>
      </c>
      <c r="G44" s="50">
        <f t="shared" si="1"/>
        <v>12569.33</v>
      </c>
      <c r="H44" s="50">
        <f t="shared" si="2"/>
        <v>13109.811189999999</v>
      </c>
      <c r="I44" s="49">
        <v>2000</v>
      </c>
      <c r="J44" s="50">
        <v>3142.33</v>
      </c>
      <c r="K44" s="50">
        <f t="shared" si="3"/>
        <v>3277.4501899999996</v>
      </c>
      <c r="L44" s="53">
        <v>1</v>
      </c>
      <c r="M44" s="50">
        <f t="shared" si="4"/>
        <v>3142.33</v>
      </c>
      <c r="N44" s="50">
        <f t="shared" si="5"/>
        <v>3277.4501899999996</v>
      </c>
      <c r="O44" s="49">
        <v>3930</v>
      </c>
      <c r="P44" s="50">
        <v>6284.65</v>
      </c>
      <c r="Q44" s="50">
        <f t="shared" si="6"/>
        <v>6554.8899499999989</v>
      </c>
      <c r="R44" s="53">
        <v>1</v>
      </c>
      <c r="S44" s="50">
        <f t="shared" si="7"/>
        <v>6284.65</v>
      </c>
      <c r="T44" s="50">
        <f t="shared" si="8"/>
        <v>6554.8899499999989</v>
      </c>
      <c r="U44" s="50">
        <v>500000</v>
      </c>
      <c r="V44" s="51">
        <f t="shared" si="9"/>
        <v>387268.7</v>
      </c>
      <c r="W44" s="69">
        <f t="shared" si="10"/>
        <v>5801530.2858701991</v>
      </c>
      <c r="X44" s="72">
        <f t="shared" si="11"/>
        <v>5301530.2858701991</v>
      </c>
    </row>
    <row r="45" spans="1:25" s="28" customFormat="1" ht="14.25" customHeight="1" x14ac:dyDescent="0.2">
      <c r="A45" s="14">
        <v>37</v>
      </c>
      <c r="B45" s="58" t="s">
        <v>6</v>
      </c>
      <c r="C45" s="49">
        <v>3</v>
      </c>
      <c r="D45" s="50">
        <v>12569.33</v>
      </c>
      <c r="E45" s="50">
        <f t="shared" si="0"/>
        <v>13109.811189999999</v>
      </c>
      <c r="F45" s="53">
        <v>1</v>
      </c>
      <c r="G45" s="50">
        <f t="shared" si="1"/>
        <v>12569.33</v>
      </c>
      <c r="H45" s="50">
        <f t="shared" si="2"/>
        <v>13109.811189999999</v>
      </c>
      <c r="I45" s="49">
        <v>1602</v>
      </c>
      <c r="J45" s="50">
        <v>3142.33</v>
      </c>
      <c r="K45" s="50">
        <f t="shared" si="3"/>
        <v>3277.4501899999996</v>
      </c>
      <c r="L45" s="53">
        <v>1</v>
      </c>
      <c r="M45" s="50">
        <f t="shared" si="4"/>
        <v>3142.33</v>
      </c>
      <c r="N45" s="50">
        <f t="shared" si="5"/>
        <v>3277.4501899999996</v>
      </c>
      <c r="O45" s="49">
        <v>3960</v>
      </c>
      <c r="P45" s="50">
        <v>6284.65</v>
      </c>
      <c r="Q45" s="50">
        <f t="shared" si="6"/>
        <v>6554.8899499999989</v>
      </c>
      <c r="R45" s="53">
        <v>1</v>
      </c>
      <c r="S45" s="50">
        <f t="shared" si="7"/>
        <v>6284.65</v>
      </c>
      <c r="T45" s="50">
        <f t="shared" si="8"/>
        <v>6554.8899499999989</v>
      </c>
      <c r="U45" s="50">
        <v>0</v>
      </c>
      <c r="V45" s="51">
        <f t="shared" si="9"/>
        <v>373677.8</v>
      </c>
      <c r="W45" s="69">
        <f t="shared" si="10"/>
        <v>5605166.8783417484</v>
      </c>
      <c r="X45" s="72">
        <f t="shared" si="11"/>
        <v>5605166.8783417484</v>
      </c>
    </row>
    <row r="46" spans="1:25" s="28" customFormat="1" ht="14.25" customHeight="1" x14ac:dyDescent="0.2">
      <c r="A46" s="14">
        <v>38</v>
      </c>
      <c r="B46" s="58" t="s">
        <v>37</v>
      </c>
      <c r="C46" s="49">
        <v>4</v>
      </c>
      <c r="D46" s="50">
        <v>12569.33</v>
      </c>
      <c r="E46" s="50">
        <f t="shared" si="0"/>
        <v>13109.811189999999</v>
      </c>
      <c r="F46" s="53">
        <v>1</v>
      </c>
      <c r="G46" s="50">
        <f t="shared" si="1"/>
        <v>12569.33</v>
      </c>
      <c r="H46" s="50">
        <f t="shared" si="2"/>
        <v>13109.811189999999</v>
      </c>
      <c r="I46" s="49">
        <v>5080</v>
      </c>
      <c r="J46" s="50">
        <v>3142.33</v>
      </c>
      <c r="K46" s="50">
        <f t="shared" si="3"/>
        <v>3277.4501899999996</v>
      </c>
      <c r="L46" s="53">
        <v>1</v>
      </c>
      <c r="M46" s="50">
        <f t="shared" si="4"/>
        <v>3142.33</v>
      </c>
      <c r="N46" s="50">
        <f t="shared" si="5"/>
        <v>3277.4501899999996</v>
      </c>
      <c r="O46" s="49">
        <v>10049</v>
      </c>
      <c r="P46" s="50">
        <v>6284.65</v>
      </c>
      <c r="Q46" s="50">
        <f t="shared" si="6"/>
        <v>6554.8899499999989</v>
      </c>
      <c r="R46" s="53">
        <v>1</v>
      </c>
      <c r="S46" s="50">
        <f t="shared" si="7"/>
        <v>6284.65</v>
      </c>
      <c r="T46" s="50">
        <f t="shared" si="8"/>
        <v>6554.8899499999989</v>
      </c>
      <c r="U46" s="50">
        <v>14800647.82</v>
      </c>
      <c r="V46" s="51">
        <f t="shared" si="9"/>
        <v>1002260.1</v>
      </c>
      <c r="W46" s="69">
        <f t="shared" si="10"/>
        <v>14811892.350939145</v>
      </c>
      <c r="X46" s="72">
        <f t="shared" si="11"/>
        <v>11244.530939145014</v>
      </c>
    </row>
    <row r="47" spans="1:25" s="28" customFormat="1" ht="14.25" customHeight="1" x14ac:dyDescent="0.2">
      <c r="A47" s="14">
        <v>39</v>
      </c>
      <c r="B47" s="58" t="s">
        <v>24</v>
      </c>
      <c r="C47" s="49">
        <v>2</v>
      </c>
      <c r="D47" s="50">
        <v>12569.33</v>
      </c>
      <c r="E47" s="50">
        <f t="shared" si="0"/>
        <v>13109.811189999999</v>
      </c>
      <c r="F47" s="53">
        <v>1.2</v>
      </c>
      <c r="G47" s="50">
        <f t="shared" si="1"/>
        <v>15083.196</v>
      </c>
      <c r="H47" s="50">
        <f t="shared" si="2"/>
        <v>15731.773427999997</v>
      </c>
      <c r="I47" s="49">
        <v>1697</v>
      </c>
      <c r="J47" s="50">
        <v>3142.33</v>
      </c>
      <c r="K47" s="50">
        <f t="shared" si="3"/>
        <v>3277.4501899999996</v>
      </c>
      <c r="L47" s="53">
        <v>1.2</v>
      </c>
      <c r="M47" s="50">
        <f t="shared" si="4"/>
        <v>3770.7959999999998</v>
      </c>
      <c r="N47" s="50">
        <f t="shared" si="5"/>
        <v>3932.9402279999995</v>
      </c>
      <c r="O47" s="49">
        <v>3100</v>
      </c>
      <c r="P47" s="50">
        <v>6284.65</v>
      </c>
      <c r="Q47" s="50">
        <f t="shared" si="6"/>
        <v>6554.8899499999989</v>
      </c>
      <c r="R47" s="53">
        <v>1.2</v>
      </c>
      <c r="S47" s="50">
        <f t="shared" si="7"/>
        <v>7541.579999999999</v>
      </c>
      <c r="T47" s="50">
        <f t="shared" si="8"/>
        <v>7865.8679399999983</v>
      </c>
      <c r="U47" s="50">
        <v>5523036.4000000004</v>
      </c>
      <c r="V47" s="51">
        <f t="shared" si="9"/>
        <v>377319.5</v>
      </c>
      <c r="W47" s="69">
        <f t="shared" si="10"/>
        <v>5576947.4431423796</v>
      </c>
      <c r="X47" s="72">
        <f t="shared" si="11"/>
        <v>53911.043142379262</v>
      </c>
    </row>
    <row r="48" spans="1:25" s="28" customFormat="1" ht="14.25" customHeight="1" x14ac:dyDescent="0.2">
      <c r="A48" s="14">
        <v>40</v>
      </c>
      <c r="B48" s="58" t="s">
        <v>7</v>
      </c>
      <c r="C48" s="49">
        <v>2</v>
      </c>
      <c r="D48" s="50">
        <v>12569.33</v>
      </c>
      <c r="E48" s="50">
        <f t="shared" si="0"/>
        <v>13109.811189999999</v>
      </c>
      <c r="F48" s="53">
        <v>1</v>
      </c>
      <c r="G48" s="50">
        <f t="shared" si="1"/>
        <v>12569.33</v>
      </c>
      <c r="H48" s="50">
        <f t="shared" si="2"/>
        <v>13109.811189999999</v>
      </c>
      <c r="I48" s="49">
        <v>3087</v>
      </c>
      <c r="J48" s="50">
        <v>3142.33</v>
      </c>
      <c r="K48" s="50">
        <f t="shared" si="3"/>
        <v>3277.4501899999996</v>
      </c>
      <c r="L48" s="53">
        <v>1</v>
      </c>
      <c r="M48" s="50">
        <f t="shared" si="4"/>
        <v>3142.33</v>
      </c>
      <c r="N48" s="50">
        <f t="shared" si="5"/>
        <v>3277.4501899999996</v>
      </c>
      <c r="O48" s="49">
        <v>7711</v>
      </c>
      <c r="P48" s="50">
        <v>6284.65</v>
      </c>
      <c r="Q48" s="50">
        <f t="shared" si="6"/>
        <v>6554.8899499999989</v>
      </c>
      <c r="R48" s="53">
        <v>1</v>
      </c>
      <c r="S48" s="50">
        <f t="shared" si="7"/>
        <v>6284.65</v>
      </c>
      <c r="T48" s="50">
        <f t="shared" si="8"/>
        <v>6554.8899499999989</v>
      </c>
      <c r="U48" s="50">
        <v>23454.2</v>
      </c>
      <c r="V48" s="51">
        <f t="shared" si="9"/>
        <v>725783</v>
      </c>
      <c r="W48" s="69">
        <f t="shared" si="10"/>
        <v>10886393.398754399</v>
      </c>
      <c r="X48" s="72">
        <f t="shared" si="11"/>
        <v>10862939.1987544</v>
      </c>
    </row>
    <row r="49" spans="1:24" s="28" customFormat="1" ht="14.25" customHeight="1" x14ac:dyDescent="0.2">
      <c r="A49" s="14">
        <v>41</v>
      </c>
      <c r="B49" s="58" t="s">
        <v>8</v>
      </c>
      <c r="C49" s="49">
        <v>2</v>
      </c>
      <c r="D49" s="50">
        <v>12569.33</v>
      </c>
      <c r="E49" s="50">
        <f t="shared" si="0"/>
        <v>13109.811189999999</v>
      </c>
      <c r="F49" s="52">
        <v>1</v>
      </c>
      <c r="G49" s="50">
        <f t="shared" si="1"/>
        <v>12569.33</v>
      </c>
      <c r="H49" s="50">
        <f t="shared" si="2"/>
        <v>13109.811189999999</v>
      </c>
      <c r="I49" s="49">
        <v>1169</v>
      </c>
      <c r="J49" s="50">
        <v>3142.33</v>
      </c>
      <c r="K49" s="50">
        <f t="shared" si="3"/>
        <v>3277.4501899999996</v>
      </c>
      <c r="L49" s="52">
        <v>1</v>
      </c>
      <c r="M49" s="50">
        <f t="shared" si="4"/>
        <v>3142.33</v>
      </c>
      <c r="N49" s="50">
        <f t="shared" si="5"/>
        <v>3277.4501899999996</v>
      </c>
      <c r="O49" s="49">
        <v>2900</v>
      </c>
      <c r="P49" s="50">
        <v>6284.65</v>
      </c>
      <c r="Q49" s="50">
        <f t="shared" si="6"/>
        <v>6554.8899499999989</v>
      </c>
      <c r="R49" s="52">
        <v>1</v>
      </c>
      <c r="S49" s="50">
        <f t="shared" si="7"/>
        <v>6284.65</v>
      </c>
      <c r="T49" s="50">
        <f t="shared" si="8"/>
        <v>6554.8899499999989</v>
      </c>
      <c r="U49" s="50">
        <v>3956812.96</v>
      </c>
      <c r="V49" s="51">
        <f t="shared" si="9"/>
        <v>277415</v>
      </c>
      <c r="W49" s="69">
        <f t="shared" si="10"/>
        <v>4101872.1701158495</v>
      </c>
      <c r="X49" s="72">
        <f t="shared" si="11"/>
        <v>145059.21011584951</v>
      </c>
    </row>
    <row r="50" spans="1:24" s="28" customFormat="1" ht="14.25" customHeight="1" x14ac:dyDescent="0.2">
      <c r="A50" s="14">
        <v>42</v>
      </c>
      <c r="B50" s="58" t="s">
        <v>61</v>
      </c>
      <c r="C50" s="49">
        <v>2</v>
      </c>
      <c r="D50" s="50">
        <v>12569.33</v>
      </c>
      <c r="E50" s="50">
        <f t="shared" si="0"/>
        <v>13109.811189999999</v>
      </c>
      <c r="F50" s="53">
        <v>1.23</v>
      </c>
      <c r="G50" s="50">
        <f t="shared" si="1"/>
        <v>15460.275900000001</v>
      </c>
      <c r="H50" s="50">
        <f t="shared" si="2"/>
        <v>16125.067763699997</v>
      </c>
      <c r="I50" s="49">
        <v>5010</v>
      </c>
      <c r="J50" s="50">
        <v>3142.33</v>
      </c>
      <c r="K50" s="50">
        <f t="shared" si="3"/>
        <v>3277.4501899999996</v>
      </c>
      <c r="L50" s="53">
        <v>1.23</v>
      </c>
      <c r="M50" s="50">
        <f t="shared" si="4"/>
        <v>3865.0659000000001</v>
      </c>
      <c r="N50" s="50">
        <f t="shared" si="5"/>
        <v>4031.2637336999992</v>
      </c>
      <c r="O50" s="49">
        <v>13692</v>
      </c>
      <c r="P50" s="50">
        <v>6284.65</v>
      </c>
      <c r="Q50" s="50">
        <f t="shared" si="6"/>
        <v>6554.8899499999989</v>
      </c>
      <c r="R50" s="53">
        <v>1.23</v>
      </c>
      <c r="S50" s="50">
        <f t="shared" si="7"/>
        <v>7730.1194999999998</v>
      </c>
      <c r="T50" s="50">
        <f t="shared" si="8"/>
        <v>8062.5146384999989</v>
      </c>
      <c r="U50" s="50">
        <v>22204073.760000002</v>
      </c>
      <c r="V50" s="51">
        <f t="shared" si="9"/>
        <v>1584268.9</v>
      </c>
      <c r="W50" s="69">
        <f t="shared" si="10"/>
        <v>23430972.712403551</v>
      </c>
      <c r="X50" s="72">
        <f t="shared" si="11"/>
        <v>1226898.9524035491</v>
      </c>
    </row>
    <row r="51" spans="1:24" s="28" customFormat="1" ht="14.25" customHeight="1" x14ac:dyDescent="0.2">
      <c r="A51" s="14">
        <v>43</v>
      </c>
      <c r="B51" s="58" t="s">
        <v>25</v>
      </c>
      <c r="C51" s="49">
        <v>2</v>
      </c>
      <c r="D51" s="50">
        <v>12569.33</v>
      </c>
      <c r="E51" s="50">
        <f t="shared" si="0"/>
        <v>13109.811189999999</v>
      </c>
      <c r="F51" s="53">
        <v>1</v>
      </c>
      <c r="G51" s="50">
        <f t="shared" si="1"/>
        <v>12569.33</v>
      </c>
      <c r="H51" s="50">
        <f t="shared" si="2"/>
        <v>13109.811189999999</v>
      </c>
      <c r="I51" s="49">
        <v>1580</v>
      </c>
      <c r="J51" s="50">
        <v>3142.33</v>
      </c>
      <c r="K51" s="50">
        <f t="shared" si="3"/>
        <v>3277.4501899999996</v>
      </c>
      <c r="L51" s="53">
        <v>1</v>
      </c>
      <c r="M51" s="50">
        <f t="shared" si="4"/>
        <v>3142.33</v>
      </c>
      <c r="N51" s="50">
        <f t="shared" si="5"/>
        <v>3277.4501899999996</v>
      </c>
      <c r="O51" s="49">
        <v>3706</v>
      </c>
      <c r="P51" s="50">
        <v>6284.65</v>
      </c>
      <c r="Q51" s="50">
        <f t="shared" si="6"/>
        <v>6554.8899499999989</v>
      </c>
      <c r="R51" s="53">
        <v>1</v>
      </c>
      <c r="S51" s="50">
        <f t="shared" si="7"/>
        <v>6284.65</v>
      </c>
      <c r="T51" s="50">
        <f t="shared" si="8"/>
        <v>6554.8899499999989</v>
      </c>
      <c r="U51" s="50">
        <v>0</v>
      </c>
      <c r="V51" s="51">
        <f t="shared" si="9"/>
        <v>352748.1</v>
      </c>
      <c r="W51" s="69">
        <f t="shared" si="10"/>
        <v>5291221.1521511991</v>
      </c>
      <c r="X51" s="72">
        <f t="shared" si="11"/>
        <v>5291221.1521511991</v>
      </c>
    </row>
    <row r="52" spans="1:24" s="28" customFormat="1" ht="14.25" customHeight="1" x14ac:dyDescent="0.2">
      <c r="A52" s="14">
        <v>44</v>
      </c>
      <c r="B52" s="58" t="s">
        <v>9</v>
      </c>
      <c r="C52" s="49">
        <v>2</v>
      </c>
      <c r="D52" s="50">
        <v>12569.33</v>
      </c>
      <c r="E52" s="50">
        <f t="shared" si="0"/>
        <v>13109.811189999999</v>
      </c>
      <c r="F52" s="53">
        <v>1</v>
      </c>
      <c r="G52" s="50">
        <f t="shared" si="1"/>
        <v>12569.33</v>
      </c>
      <c r="H52" s="50">
        <f t="shared" si="2"/>
        <v>13109.811189999999</v>
      </c>
      <c r="I52" s="49">
        <v>1490</v>
      </c>
      <c r="J52" s="50">
        <v>3142.33</v>
      </c>
      <c r="K52" s="50">
        <f t="shared" si="3"/>
        <v>3277.4501899999996</v>
      </c>
      <c r="L52" s="53">
        <v>1</v>
      </c>
      <c r="M52" s="50">
        <f t="shared" si="4"/>
        <v>3142.33</v>
      </c>
      <c r="N52" s="50">
        <f t="shared" si="5"/>
        <v>3277.4501899999996</v>
      </c>
      <c r="O52" s="49">
        <v>3370</v>
      </c>
      <c r="P52" s="50">
        <v>6284.65</v>
      </c>
      <c r="Q52" s="50">
        <f t="shared" si="6"/>
        <v>6554.8899499999989</v>
      </c>
      <c r="R52" s="53">
        <v>1</v>
      </c>
      <c r="S52" s="50">
        <f t="shared" si="7"/>
        <v>6284.65</v>
      </c>
      <c r="T52" s="50">
        <f t="shared" si="8"/>
        <v>6554.8899499999989</v>
      </c>
      <c r="U52" s="50">
        <v>4805852.9000000004</v>
      </c>
      <c r="V52" s="51">
        <f t="shared" si="9"/>
        <v>327687.90000000002</v>
      </c>
      <c r="W52" s="69">
        <f t="shared" si="10"/>
        <v>4843231.1365016997</v>
      </c>
      <c r="X52" s="72">
        <f t="shared" si="11"/>
        <v>37378.236501699314</v>
      </c>
    </row>
    <row r="53" spans="1:24" s="28" customFormat="1" ht="14.25" customHeight="1" x14ac:dyDescent="0.2">
      <c r="A53" s="14">
        <v>45</v>
      </c>
      <c r="B53" s="58" t="s">
        <v>62</v>
      </c>
      <c r="C53" s="49">
        <v>2</v>
      </c>
      <c r="D53" s="50">
        <v>12569.33</v>
      </c>
      <c r="E53" s="50">
        <f t="shared" si="0"/>
        <v>13109.811189999999</v>
      </c>
      <c r="F53" s="53">
        <v>1.3</v>
      </c>
      <c r="G53" s="50">
        <f t="shared" si="1"/>
        <v>16340.129000000001</v>
      </c>
      <c r="H53" s="50">
        <f t="shared" si="2"/>
        <v>17042.754547</v>
      </c>
      <c r="I53" s="49">
        <v>4300</v>
      </c>
      <c r="J53" s="50">
        <v>3142.33</v>
      </c>
      <c r="K53" s="50">
        <f t="shared" si="3"/>
        <v>3277.4501899999996</v>
      </c>
      <c r="L53" s="53">
        <v>1.3</v>
      </c>
      <c r="M53" s="50">
        <f t="shared" si="4"/>
        <v>4085.029</v>
      </c>
      <c r="N53" s="50">
        <f t="shared" si="5"/>
        <v>4260.6852469999994</v>
      </c>
      <c r="O53" s="49">
        <v>11035</v>
      </c>
      <c r="P53" s="50">
        <v>6284.65</v>
      </c>
      <c r="Q53" s="50">
        <f t="shared" si="6"/>
        <v>6554.8899499999989</v>
      </c>
      <c r="R53" s="53">
        <v>1.3</v>
      </c>
      <c r="S53" s="50">
        <f t="shared" si="7"/>
        <v>8170.0450000000001</v>
      </c>
      <c r="T53" s="50">
        <f t="shared" si="8"/>
        <v>8521.356934999998</v>
      </c>
      <c r="U53" s="50">
        <v>437037</v>
      </c>
      <c r="V53" s="51">
        <f t="shared" si="9"/>
        <v>1344462.1</v>
      </c>
      <c r="W53" s="69">
        <f t="shared" si="10"/>
        <v>20160375.238066629</v>
      </c>
      <c r="X53" s="72">
        <f t="shared" si="11"/>
        <v>19723338.238066629</v>
      </c>
    </row>
    <row r="54" spans="1:24" s="28" customFormat="1" ht="14.25" customHeight="1" x14ac:dyDescent="0.2">
      <c r="A54" s="14">
        <v>46</v>
      </c>
      <c r="B54" s="58" t="s">
        <v>43</v>
      </c>
      <c r="C54" s="49">
        <v>2</v>
      </c>
      <c r="D54" s="50">
        <v>12569.33</v>
      </c>
      <c r="E54" s="50">
        <f t="shared" si="0"/>
        <v>13109.811189999999</v>
      </c>
      <c r="F54" s="53">
        <v>1.1000000000000001</v>
      </c>
      <c r="G54" s="50">
        <f t="shared" si="1"/>
        <v>13826.263000000001</v>
      </c>
      <c r="H54" s="50">
        <f t="shared" si="2"/>
        <v>14420.792309</v>
      </c>
      <c r="I54" s="49">
        <v>1490</v>
      </c>
      <c r="J54" s="50">
        <v>3142.33</v>
      </c>
      <c r="K54" s="50">
        <f t="shared" si="3"/>
        <v>3277.4501899999996</v>
      </c>
      <c r="L54" s="53">
        <v>1.1000000000000001</v>
      </c>
      <c r="M54" s="50">
        <f t="shared" si="4"/>
        <v>3456.5630000000001</v>
      </c>
      <c r="N54" s="50">
        <f t="shared" si="5"/>
        <v>3605.195209</v>
      </c>
      <c r="O54" s="49">
        <v>3700</v>
      </c>
      <c r="P54" s="50">
        <v>6284.65</v>
      </c>
      <c r="Q54" s="50">
        <f t="shared" si="6"/>
        <v>6554.8899499999989</v>
      </c>
      <c r="R54" s="53">
        <v>1.1000000000000001</v>
      </c>
      <c r="S54" s="50">
        <f t="shared" si="7"/>
        <v>6913.1149999999998</v>
      </c>
      <c r="T54" s="50">
        <f t="shared" si="8"/>
        <v>7210.3789449999995</v>
      </c>
      <c r="U54" s="50">
        <v>334000</v>
      </c>
      <c r="V54" s="51">
        <f t="shared" si="9"/>
        <v>383959.3</v>
      </c>
      <c r="W54" s="69">
        <f t="shared" si="10"/>
        <v>5754379.3029571204</v>
      </c>
      <c r="X54" s="72">
        <f t="shared" si="11"/>
        <v>5420379.3029571204</v>
      </c>
    </row>
    <row r="55" spans="1:24" s="28" customFormat="1" ht="14.25" customHeight="1" x14ac:dyDescent="0.2">
      <c r="A55" s="14">
        <v>47</v>
      </c>
      <c r="B55" s="58" t="s">
        <v>10</v>
      </c>
      <c r="C55" s="49">
        <v>5</v>
      </c>
      <c r="D55" s="50">
        <v>12569.33</v>
      </c>
      <c r="E55" s="50">
        <f t="shared" si="0"/>
        <v>13109.811189999999</v>
      </c>
      <c r="F55" s="53">
        <v>1</v>
      </c>
      <c r="G55" s="50">
        <f t="shared" si="1"/>
        <v>12569.33</v>
      </c>
      <c r="H55" s="50">
        <f t="shared" si="2"/>
        <v>13109.811189999999</v>
      </c>
      <c r="I55" s="49">
        <v>740</v>
      </c>
      <c r="J55" s="50">
        <v>3142.33</v>
      </c>
      <c r="K55" s="50">
        <f t="shared" si="3"/>
        <v>3277.4501899999996</v>
      </c>
      <c r="L55" s="53">
        <v>1</v>
      </c>
      <c r="M55" s="50">
        <f t="shared" si="4"/>
        <v>3142.33</v>
      </c>
      <c r="N55" s="50">
        <f t="shared" si="5"/>
        <v>3277.4501899999996</v>
      </c>
      <c r="O55" s="49">
        <v>1712</v>
      </c>
      <c r="P55" s="50">
        <v>6284.65</v>
      </c>
      <c r="Q55" s="50">
        <f t="shared" si="6"/>
        <v>6554.8899499999989</v>
      </c>
      <c r="R55" s="53">
        <v>1</v>
      </c>
      <c r="S55" s="50">
        <f t="shared" si="7"/>
        <v>6284.65</v>
      </c>
      <c r="T55" s="50">
        <f t="shared" si="8"/>
        <v>6554.8899499999989</v>
      </c>
      <c r="U55" s="50">
        <v>2410576.1</v>
      </c>
      <c r="V55" s="51">
        <f t="shared" si="9"/>
        <v>166399.20000000001</v>
      </c>
      <c r="W55" s="69">
        <f t="shared" si="10"/>
        <v>2459829.9502567495</v>
      </c>
      <c r="X55" s="72">
        <f t="shared" si="11"/>
        <v>49253.850256749429</v>
      </c>
    </row>
    <row r="56" spans="1:24" s="28" customFormat="1" ht="14.25" customHeight="1" x14ac:dyDescent="0.2">
      <c r="A56" s="14">
        <v>48</v>
      </c>
      <c r="B56" s="58" t="s">
        <v>51</v>
      </c>
      <c r="C56" s="49">
        <v>2</v>
      </c>
      <c r="D56" s="50">
        <v>12569.33</v>
      </c>
      <c r="E56" s="50">
        <f t="shared" si="0"/>
        <v>13109.811189999999</v>
      </c>
      <c r="F56" s="53">
        <v>1.1499999999999999</v>
      </c>
      <c r="G56" s="50">
        <f t="shared" si="1"/>
        <v>14454.729499999999</v>
      </c>
      <c r="H56" s="50">
        <f t="shared" si="2"/>
        <v>15076.282868499997</v>
      </c>
      <c r="I56" s="49">
        <v>1272</v>
      </c>
      <c r="J56" s="50">
        <v>3142.33</v>
      </c>
      <c r="K56" s="50">
        <f t="shared" si="3"/>
        <v>3277.4501899999996</v>
      </c>
      <c r="L56" s="53">
        <v>1.1499999999999999</v>
      </c>
      <c r="M56" s="50">
        <f t="shared" si="4"/>
        <v>3613.6794999999997</v>
      </c>
      <c r="N56" s="50">
        <f t="shared" si="5"/>
        <v>3769.067718499999</v>
      </c>
      <c r="O56" s="49">
        <v>3727</v>
      </c>
      <c r="P56" s="50">
        <v>6284.65</v>
      </c>
      <c r="Q56" s="50">
        <f t="shared" si="6"/>
        <v>6554.8899499999989</v>
      </c>
      <c r="R56" s="53">
        <v>1.1499999999999999</v>
      </c>
      <c r="S56" s="50">
        <f t="shared" si="7"/>
        <v>7227.3474999999989</v>
      </c>
      <c r="T56" s="50">
        <f t="shared" si="8"/>
        <v>7538.1234424999984</v>
      </c>
      <c r="U56" s="50">
        <v>5159289.9800000004</v>
      </c>
      <c r="V56" s="51">
        <f t="shared" si="9"/>
        <v>398830</v>
      </c>
      <c r="W56" s="69">
        <f t="shared" si="10"/>
        <v>5905061.3164204704</v>
      </c>
      <c r="X56" s="72">
        <f t="shared" si="11"/>
        <v>745771.33642046992</v>
      </c>
    </row>
    <row r="57" spans="1:24" s="28" customFormat="1" ht="14.25" customHeight="1" x14ac:dyDescent="0.2">
      <c r="A57" s="14">
        <v>49</v>
      </c>
      <c r="B57" s="58" t="s">
        <v>11</v>
      </c>
      <c r="C57" s="49">
        <v>2</v>
      </c>
      <c r="D57" s="50">
        <v>12569.33</v>
      </c>
      <c r="E57" s="50">
        <f t="shared" si="0"/>
        <v>13109.811189999999</v>
      </c>
      <c r="F57" s="53">
        <v>1</v>
      </c>
      <c r="G57" s="50">
        <f t="shared" si="1"/>
        <v>12569.33</v>
      </c>
      <c r="H57" s="50">
        <f t="shared" si="2"/>
        <v>13109.811189999999</v>
      </c>
      <c r="I57" s="49">
        <v>1529</v>
      </c>
      <c r="J57" s="50">
        <v>3142.33</v>
      </c>
      <c r="K57" s="50">
        <f t="shared" si="3"/>
        <v>3277.4501899999996</v>
      </c>
      <c r="L57" s="53">
        <v>1</v>
      </c>
      <c r="M57" s="50">
        <f t="shared" si="4"/>
        <v>3142.33</v>
      </c>
      <c r="N57" s="50">
        <f t="shared" si="5"/>
        <v>3277.4501899999996</v>
      </c>
      <c r="O57" s="49">
        <v>3850</v>
      </c>
      <c r="P57" s="50">
        <v>6284.65</v>
      </c>
      <c r="Q57" s="50">
        <f t="shared" si="6"/>
        <v>6554.8899499999989</v>
      </c>
      <c r="R57" s="53">
        <v>1</v>
      </c>
      <c r="S57" s="50">
        <f t="shared" si="7"/>
        <v>6284.65</v>
      </c>
      <c r="T57" s="50">
        <f t="shared" si="8"/>
        <v>6554.8899499999989</v>
      </c>
      <c r="U57" s="50">
        <v>100000</v>
      </c>
      <c r="V57" s="51">
        <f t="shared" si="9"/>
        <v>362137.1</v>
      </c>
      <c r="W57" s="69">
        <f t="shared" si="10"/>
        <v>5430556.5555643495</v>
      </c>
      <c r="X57" s="72">
        <f t="shared" si="11"/>
        <v>5330556.5555643495</v>
      </c>
    </row>
    <row r="58" spans="1:24" s="28" customFormat="1" ht="14.25" customHeight="1" x14ac:dyDescent="0.2">
      <c r="A58" s="14">
        <v>50</v>
      </c>
      <c r="B58" s="58" t="s">
        <v>26</v>
      </c>
      <c r="C58" s="49">
        <v>2</v>
      </c>
      <c r="D58" s="50">
        <v>12569.33</v>
      </c>
      <c r="E58" s="50">
        <f t="shared" si="0"/>
        <v>13109.811189999999</v>
      </c>
      <c r="F58" s="53">
        <v>1</v>
      </c>
      <c r="G58" s="50">
        <f t="shared" si="1"/>
        <v>12569.33</v>
      </c>
      <c r="H58" s="50">
        <f t="shared" si="2"/>
        <v>13109.811189999999</v>
      </c>
      <c r="I58" s="49">
        <v>2137</v>
      </c>
      <c r="J58" s="50">
        <v>3142.33</v>
      </c>
      <c r="K58" s="50">
        <f t="shared" si="3"/>
        <v>3277.4501899999996</v>
      </c>
      <c r="L58" s="53">
        <v>1</v>
      </c>
      <c r="M58" s="50">
        <f t="shared" si="4"/>
        <v>3142.33</v>
      </c>
      <c r="N58" s="50">
        <f t="shared" si="5"/>
        <v>3277.4501899999996</v>
      </c>
      <c r="O58" s="49">
        <v>4281</v>
      </c>
      <c r="P58" s="50">
        <v>6284.65</v>
      </c>
      <c r="Q58" s="50">
        <f t="shared" si="6"/>
        <v>6554.8899499999989</v>
      </c>
      <c r="R58" s="53">
        <v>1</v>
      </c>
      <c r="S58" s="50">
        <f t="shared" si="7"/>
        <v>6284.65</v>
      </c>
      <c r="T58" s="50">
        <f t="shared" si="8"/>
        <v>6554.8899499999989</v>
      </c>
      <c r="U58" s="50">
        <v>8855.89</v>
      </c>
      <c r="V58" s="51">
        <f t="shared" si="9"/>
        <v>419661.5</v>
      </c>
      <c r="W58" s="69">
        <f t="shared" si="10"/>
        <v>6294789.6692693988</v>
      </c>
      <c r="X58" s="72">
        <f t="shared" si="11"/>
        <v>6285933.7792693991</v>
      </c>
    </row>
    <row r="59" spans="1:24" s="28" customFormat="1" ht="14.25" customHeight="1" x14ac:dyDescent="0.2">
      <c r="A59" s="14">
        <v>51</v>
      </c>
      <c r="B59" s="58" t="s">
        <v>12</v>
      </c>
      <c r="C59" s="49">
        <v>5</v>
      </c>
      <c r="D59" s="50">
        <v>12569.33</v>
      </c>
      <c r="E59" s="50">
        <f t="shared" si="0"/>
        <v>13109.811189999999</v>
      </c>
      <c r="F59" s="53">
        <v>1</v>
      </c>
      <c r="G59" s="50">
        <f t="shared" si="1"/>
        <v>12569.33</v>
      </c>
      <c r="H59" s="50">
        <f t="shared" si="2"/>
        <v>13109.811189999999</v>
      </c>
      <c r="I59" s="49">
        <v>1708</v>
      </c>
      <c r="J59" s="50">
        <v>3142.33</v>
      </c>
      <c r="K59" s="50">
        <f t="shared" si="3"/>
        <v>3277.4501899999996</v>
      </c>
      <c r="L59" s="53">
        <v>1</v>
      </c>
      <c r="M59" s="50">
        <f t="shared" si="4"/>
        <v>3142.33</v>
      </c>
      <c r="N59" s="50">
        <f t="shared" si="5"/>
        <v>3277.4501899999996</v>
      </c>
      <c r="O59" s="49">
        <v>3821</v>
      </c>
      <c r="P59" s="50">
        <v>6284.65</v>
      </c>
      <c r="Q59" s="50">
        <f t="shared" si="6"/>
        <v>6554.8899499999989</v>
      </c>
      <c r="R59" s="53">
        <v>1</v>
      </c>
      <c r="S59" s="50">
        <f t="shared" si="7"/>
        <v>6284.65</v>
      </c>
      <c r="T59" s="50">
        <f t="shared" si="8"/>
        <v>6554.8899499999989</v>
      </c>
      <c r="U59" s="50">
        <v>0</v>
      </c>
      <c r="V59" s="51">
        <f t="shared" si="9"/>
        <v>367249.9</v>
      </c>
      <c r="W59" s="69">
        <f t="shared" si="10"/>
        <v>5508749.2082042992</v>
      </c>
      <c r="X59" s="72">
        <f t="shared" si="11"/>
        <v>5508749.2082042992</v>
      </c>
    </row>
    <row r="60" spans="1:24" s="28" customFormat="1" ht="14.25" customHeight="1" x14ac:dyDescent="0.2">
      <c r="A60" s="14">
        <v>52</v>
      </c>
      <c r="B60" s="58" t="s">
        <v>72</v>
      </c>
      <c r="C60" s="49">
        <v>1</v>
      </c>
      <c r="D60" s="50">
        <v>12569.33</v>
      </c>
      <c r="E60" s="50">
        <f t="shared" si="0"/>
        <v>13109.811189999999</v>
      </c>
      <c r="F60" s="53">
        <v>1.7</v>
      </c>
      <c r="G60" s="50">
        <f t="shared" si="1"/>
        <v>21367.861000000001</v>
      </c>
      <c r="H60" s="50">
        <f t="shared" si="2"/>
        <v>22286.679022999997</v>
      </c>
      <c r="I60" s="49">
        <v>222</v>
      </c>
      <c r="J60" s="50">
        <v>3142.33</v>
      </c>
      <c r="K60" s="50">
        <f t="shared" si="3"/>
        <v>3277.4501899999996</v>
      </c>
      <c r="L60" s="53">
        <v>1.7</v>
      </c>
      <c r="M60" s="50">
        <f t="shared" si="4"/>
        <v>5341.9609999999993</v>
      </c>
      <c r="N60" s="50">
        <f t="shared" si="5"/>
        <v>5571.6653229999993</v>
      </c>
      <c r="O60" s="49">
        <v>359</v>
      </c>
      <c r="P60" s="50">
        <v>6284.65</v>
      </c>
      <c r="Q60" s="50">
        <f t="shared" si="6"/>
        <v>6554.8899499999989</v>
      </c>
      <c r="R60" s="53">
        <v>1.7</v>
      </c>
      <c r="S60" s="50">
        <f t="shared" si="7"/>
        <v>10683.904999999999</v>
      </c>
      <c r="T60" s="50">
        <f t="shared" si="8"/>
        <v>11143.312914999999</v>
      </c>
      <c r="U60" s="50">
        <v>55000</v>
      </c>
      <c r="V60" s="51">
        <f t="shared" si="9"/>
        <v>62953.9</v>
      </c>
      <c r="W60" s="69">
        <f t="shared" si="10"/>
        <v>943483.61981030984</v>
      </c>
      <c r="X60" s="72">
        <f t="shared" si="11"/>
        <v>888483.61981030984</v>
      </c>
    </row>
    <row r="61" spans="1:24" s="28" customFormat="1" ht="14.25" customHeight="1" x14ac:dyDescent="0.2">
      <c r="A61" s="14">
        <v>53</v>
      </c>
      <c r="B61" s="58" t="s">
        <v>13</v>
      </c>
      <c r="C61" s="49">
        <v>5</v>
      </c>
      <c r="D61" s="50">
        <v>12569.33</v>
      </c>
      <c r="E61" s="50">
        <f t="shared" si="0"/>
        <v>13109.811189999999</v>
      </c>
      <c r="F61" s="53">
        <v>1</v>
      </c>
      <c r="G61" s="50">
        <f t="shared" si="1"/>
        <v>12569.33</v>
      </c>
      <c r="H61" s="50">
        <f t="shared" si="2"/>
        <v>13109.811189999999</v>
      </c>
      <c r="I61" s="49">
        <v>11200</v>
      </c>
      <c r="J61" s="50">
        <v>3142.33</v>
      </c>
      <c r="K61" s="50">
        <f t="shared" si="3"/>
        <v>3277.4501899999996</v>
      </c>
      <c r="L61" s="53">
        <v>1</v>
      </c>
      <c r="M61" s="50">
        <f t="shared" si="4"/>
        <v>3142.33</v>
      </c>
      <c r="N61" s="50">
        <f t="shared" si="5"/>
        <v>3277.4501899999996</v>
      </c>
      <c r="O61" s="49">
        <v>20105</v>
      </c>
      <c r="P61" s="50">
        <v>6284.65</v>
      </c>
      <c r="Q61" s="50">
        <f t="shared" si="6"/>
        <v>6554.8899499999989</v>
      </c>
      <c r="R61" s="53">
        <v>1</v>
      </c>
      <c r="S61" s="50">
        <f t="shared" si="7"/>
        <v>6284.65</v>
      </c>
      <c r="T61" s="50">
        <f t="shared" si="8"/>
        <v>6554.8899499999989</v>
      </c>
      <c r="U61" s="50">
        <v>0</v>
      </c>
      <c r="V61" s="51">
        <f t="shared" si="9"/>
        <v>2015759.4</v>
      </c>
      <c r="W61" s="69">
        <f t="shared" si="10"/>
        <v>30236391.312235497</v>
      </c>
      <c r="X61" s="72">
        <f t="shared" si="11"/>
        <v>30236391.312235497</v>
      </c>
    </row>
    <row r="62" spans="1:24" s="28" customFormat="1" ht="14.25" customHeight="1" x14ac:dyDescent="0.2">
      <c r="A62" s="14">
        <v>54</v>
      </c>
      <c r="B62" s="58" t="s">
        <v>27</v>
      </c>
      <c r="C62" s="49">
        <v>2</v>
      </c>
      <c r="D62" s="50">
        <v>12569.33</v>
      </c>
      <c r="E62" s="50">
        <f t="shared" si="0"/>
        <v>13109.811189999999</v>
      </c>
      <c r="F62" s="52">
        <v>1.4</v>
      </c>
      <c r="G62" s="50">
        <f t="shared" si="1"/>
        <v>17597.061999999998</v>
      </c>
      <c r="H62" s="50">
        <f t="shared" si="2"/>
        <v>18353.735665999997</v>
      </c>
      <c r="I62" s="49">
        <v>1193</v>
      </c>
      <c r="J62" s="50">
        <v>3142.33</v>
      </c>
      <c r="K62" s="50">
        <f t="shared" si="3"/>
        <v>3277.4501899999996</v>
      </c>
      <c r="L62" s="52">
        <v>1.4</v>
      </c>
      <c r="M62" s="50">
        <f t="shared" si="4"/>
        <v>4399.2619999999997</v>
      </c>
      <c r="N62" s="50">
        <f t="shared" si="5"/>
        <v>4588.4302659999994</v>
      </c>
      <c r="O62" s="49">
        <v>2211</v>
      </c>
      <c r="P62" s="50">
        <v>6284.65</v>
      </c>
      <c r="Q62" s="50">
        <f t="shared" si="6"/>
        <v>6554.8899499999989</v>
      </c>
      <c r="R62" s="52">
        <v>1.4</v>
      </c>
      <c r="S62" s="50">
        <f t="shared" si="7"/>
        <v>8798.5099999999984</v>
      </c>
      <c r="T62" s="50">
        <f t="shared" si="8"/>
        <v>9176.8459299999977</v>
      </c>
      <c r="U62" s="50">
        <v>7900</v>
      </c>
      <c r="V62" s="51">
        <f t="shared" si="9"/>
        <v>308552.7</v>
      </c>
      <c r="W62" s="69">
        <f t="shared" si="10"/>
        <v>4628172.6259334991</v>
      </c>
      <c r="X62" s="72">
        <f t="shared" si="11"/>
        <v>4620272.6259334991</v>
      </c>
    </row>
    <row r="63" spans="1:24" s="28" customFormat="1" ht="14.25" customHeight="1" x14ac:dyDescent="0.2">
      <c r="A63" s="14">
        <v>55</v>
      </c>
      <c r="B63" s="58" t="s">
        <v>44</v>
      </c>
      <c r="C63" s="49">
        <v>2</v>
      </c>
      <c r="D63" s="50">
        <v>12569.33</v>
      </c>
      <c r="E63" s="50">
        <f t="shared" si="0"/>
        <v>13109.811189999999</v>
      </c>
      <c r="F63" s="53">
        <v>1</v>
      </c>
      <c r="G63" s="50">
        <f t="shared" si="1"/>
        <v>12569.33</v>
      </c>
      <c r="H63" s="50">
        <f t="shared" si="2"/>
        <v>13109.811189999999</v>
      </c>
      <c r="I63" s="49">
        <v>2700</v>
      </c>
      <c r="J63" s="50">
        <v>3142.33</v>
      </c>
      <c r="K63" s="50">
        <f t="shared" si="3"/>
        <v>3277.4501899999996</v>
      </c>
      <c r="L63" s="53">
        <v>1</v>
      </c>
      <c r="M63" s="50">
        <f t="shared" si="4"/>
        <v>3142.33</v>
      </c>
      <c r="N63" s="50">
        <f t="shared" si="5"/>
        <v>3277.4501899999996</v>
      </c>
      <c r="O63" s="49">
        <v>7652</v>
      </c>
      <c r="P63" s="50">
        <v>6284.65</v>
      </c>
      <c r="Q63" s="50">
        <f t="shared" si="6"/>
        <v>6554.8899499999989</v>
      </c>
      <c r="R63" s="53">
        <v>1</v>
      </c>
      <c r="S63" s="50">
        <f t="shared" si="7"/>
        <v>6284.65</v>
      </c>
      <c r="T63" s="50">
        <f t="shared" si="8"/>
        <v>6554.8899499999989</v>
      </c>
      <c r="U63" s="50">
        <v>10500371.300000001</v>
      </c>
      <c r="V63" s="51">
        <f t="shared" si="9"/>
        <v>716466.8</v>
      </c>
      <c r="W63" s="69">
        <f t="shared" si="10"/>
        <v>10589496.822308701</v>
      </c>
      <c r="X63" s="72">
        <f t="shared" si="11"/>
        <v>89125.522308699787</v>
      </c>
    </row>
    <row r="64" spans="1:24" s="28" customFormat="1" ht="14.25" customHeight="1" x14ac:dyDescent="0.2">
      <c r="A64" s="14">
        <v>56</v>
      </c>
      <c r="B64" s="58" t="s">
        <v>28</v>
      </c>
      <c r="C64" s="49">
        <v>2</v>
      </c>
      <c r="D64" s="50">
        <v>12569.33</v>
      </c>
      <c r="E64" s="50">
        <f t="shared" si="0"/>
        <v>13109.811189999999</v>
      </c>
      <c r="F64" s="53">
        <v>1</v>
      </c>
      <c r="G64" s="50">
        <f t="shared" si="1"/>
        <v>12569.33</v>
      </c>
      <c r="H64" s="50">
        <f t="shared" si="2"/>
        <v>13109.811189999999</v>
      </c>
      <c r="I64" s="49">
        <v>920</v>
      </c>
      <c r="J64" s="50">
        <v>3142.33</v>
      </c>
      <c r="K64" s="50">
        <f t="shared" si="3"/>
        <v>3277.4501899999996</v>
      </c>
      <c r="L64" s="53">
        <v>1</v>
      </c>
      <c r="M64" s="50">
        <f t="shared" si="4"/>
        <v>3142.33</v>
      </c>
      <c r="N64" s="50">
        <f t="shared" si="5"/>
        <v>3277.4501899999996</v>
      </c>
      <c r="O64" s="49">
        <v>1587</v>
      </c>
      <c r="P64" s="50">
        <v>6284.65</v>
      </c>
      <c r="Q64" s="50">
        <f t="shared" si="6"/>
        <v>6554.8899499999989</v>
      </c>
      <c r="R64" s="53">
        <v>1</v>
      </c>
      <c r="S64" s="50">
        <f t="shared" si="7"/>
        <v>6284.65</v>
      </c>
      <c r="T64" s="50">
        <f t="shared" si="8"/>
        <v>6554.8899499999989</v>
      </c>
      <c r="U64" s="50">
        <v>0</v>
      </c>
      <c r="V64" s="51">
        <f t="shared" si="9"/>
        <v>160774.70000000001</v>
      </c>
      <c r="W64" s="69">
        <f t="shared" si="10"/>
        <v>2411621.2115419498</v>
      </c>
      <c r="X64" s="72">
        <f t="shared" si="11"/>
        <v>2411621.2115419498</v>
      </c>
    </row>
    <row r="65" spans="1:24" s="28" customFormat="1" ht="14.25" customHeight="1" x14ac:dyDescent="0.2">
      <c r="A65" s="14">
        <v>57</v>
      </c>
      <c r="B65" s="58" t="s">
        <v>63</v>
      </c>
      <c r="C65" s="49">
        <v>2</v>
      </c>
      <c r="D65" s="50">
        <v>12569.33</v>
      </c>
      <c r="E65" s="50">
        <f t="shared" si="0"/>
        <v>13109.811189999999</v>
      </c>
      <c r="F65" s="53">
        <v>1.2</v>
      </c>
      <c r="G65" s="50">
        <f t="shared" si="1"/>
        <v>15083.196</v>
      </c>
      <c r="H65" s="50">
        <f t="shared" si="2"/>
        <v>15731.773427999997</v>
      </c>
      <c r="I65" s="49">
        <v>4183</v>
      </c>
      <c r="J65" s="50">
        <v>3142.33</v>
      </c>
      <c r="K65" s="50">
        <f t="shared" si="3"/>
        <v>3277.4501899999996</v>
      </c>
      <c r="L65" s="53">
        <v>1.2</v>
      </c>
      <c r="M65" s="50">
        <f t="shared" si="4"/>
        <v>3770.7959999999998</v>
      </c>
      <c r="N65" s="50">
        <f t="shared" si="5"/>
        <v>3932.9402279999995</v>
      </c>
      <c r="O65" s="49">
        <v>11735</v>
      </c>
      <c r="P65" s="50">
        <v>6284.65</v>
      </c>
      <c r="Q65" s="50">
        <f t="shared" si="6"/>
        <v>6554.8899499999989</v>
      </c>
      <c r="R65" s="53">
        <v>1.2</v>
      </c>
      <c r="S65" s="50">
        <f t="shared" si="7"/>
        <v>7541.579999999999</v>
      </c>
      <c r="T65" s="50">
        <f t="shared" si="8"/>
        <v>7865.8679399999983</v>
      </c>
      <c r="U65" s="50">
        <v>0</v>
      </c>
      <c r="V65" s="51">
        <f t="shared" si="9"/>
        <v>1300981.8999999999</v>
      </c>
      <c r="W65" s="69">
        <f t="shared" si="10"/>
        <v>19514728.32181919</v>
      </c>
      <c r="X65" s="72">
        <f t="shared" si="11"/>
        <v>19514728.32181919</v>
      </c>
    </row>
    <row r="66" spans="1:24" s="28" customFormat="1" ht="14.25" customHeight="1" x14ac:dyDescent="0.2">
      <c r="A66" s="14">
        <v>58</v>
      </c>
      <c r="B66" s="58" t="s">
        <v>64</v>
      </c>
      <c r="C66" s="49">
        <v>4</v>
      </c>
      <c r="D66" s="50">
        <v>12569.33</v>
      </c>
      <c r="E66" s="50">
        <f t="shared" si="0"/>
        <v>13109.811189999999</v>
      </c>
      <c r="F66" s="53">
        <v>1.1499999999999999</v>
      </c>
      <c r="G66" s="50">
        <f t="shared" si="1"/>
        <v>14454.729499999999</v>
      </c>
      <c r="H66" s="50">
        <f t="shared" si="2"/>
        <v>15076.282868499997</v>
      </c>
      <c r="I66" s="49">
        <v>4199</v>
      </c>
      <c r="J66" s="50">
        <v>3142.33</v>
      </c>
      <c r="K66" s="50">
        <f t="shared" si="3"/>
        <v>3277.4501899999996</v>
      </c>
      <c r="L66" s="53">
        <v>1.1499999999999999</v>
      </c>
      <c r="M66" s="50">
        <f t="shared" si="4"/>
        <v>3613.6794999999997</v>
      </c>
      <c r="N66" s="50">
        <f t="shared" si="5"/>
        <v>3769.067718499999</v>
      </c>
      <c r="O66" s="49">
        <v>9000</v>
      </c>
      <c r="P66" s="50">
        <v>6284.65</v>
      </c>
      <c r="Q66" s="50">
        <f t="shared" si="6"/>
        <v>6554.8899499999989</v>
      </c>
      <c r="R66" s="53">
        <v>1.1499999999999999</v>
      </c>
      <c r="S66" s="50">
        <f t="shared" si="7"/>
        <v>7227.3474999999989</v>
      </c>
      <c r="T66" s="50">
        <f t="shared" si="8"/>
        <v>7538.1234424999984</v>
      </c>
      <c r="U66" s="50">
        <v>50000</v>
      </c>
      <c r="V66" s="51">
        <f t="shared" si="9"/>
        <v>1001354.8</v>
      </c>
      <c r="W66" s="69">
        <f t="shared" si="10"/>
        <v>15019572.491130155</v>
      </c>
      <c r="X66" s="72">
        <f t="shared" si="11"/>
        <v>14969572.491130155</v>
      </c>
    </row>
    <row r="67" spans="1:24" s="28" customFormat="1" ht="14.25" customHeight="1" x14ac:dyDescent="0.2">
      <c r="A67" s="14">
        <v>59</v>
      </c>
      <c r="B67" s="58" t="s">
        <v>45</v>
      </c>
      <c r="C67" s="49">
        <v>5</v>
      </c>
      <c r="D67" s="50">
        <v>12569.33</v>
      </c>
      <c r="E67" s="50">
        <f t="shared" si="0"/>
        <v>13109.811189999999</v>
      </c>
      <c r="F67" s="53">
        <v>1.1499999999999999</v>
      </c>
      <c r="G67" s="50">
        <f t="shared" si="1"/>
        <v>14454.729499999999</v>
      </c>
      <c r="H67" s="50">
        <f t="shared" si="2"/>
        <v>15076.282868499997</v>
      </c>
      <c r="I67" s="49">
        <v>4711</v>
      </c>
      <c r="J67" s="50">
        <v>3142.33</v>
      </c>
      <c r="K67" s="50">
        <f t="shared" si="3"/>
        <v>3277.4501899999996</v>
      </c>
      <c r="L67" s="53">
        <v>1.1499999999999999</v>
      </c>
      <c r="M67" s="50">
        <f t="shared" si="4"/>
        <v>3613.6794999999997</v>
      </c>
      <c r="N67" s="50">
        <f t="shared" si="5"/>
        <v>3769.067718499999</v>
      </c>
      <c r="O67" s="49">
        <v>10035</v>
      </c>
      <c r="P67" s="50">
        <v>6284.65</v>
      </c>
      <c r="Q67" s="50">
        <f t="shared" si="6"/>
        <v>6554.8899499999989</v>
      </c>
      <c r="R67" s="53">
        <v>1.1499999999999999</v>
      </c>
      <c r="S67" s="50">
        <f t="shared" si="7"/>
        <v>7227.3474999999989</v>
      </c>
      <c r="T67" s="50">
        <f t="shared" si="8"/>
        <v>7538.1234424999984</v>
      </c>
      <c r="U67" s="50">
        <v>16512199.9</v>
      </c>
      <c r="V67" s="51">
        <f t="shared" si="9"/>
        <v>1134376.8</v>
      </c>
      <c r="W67" s="69">
        <f t="shared" si="10"/>
        <v>16767968.398995273</v>
      </c>
      <c r="X67" s="72">
        <f t="shared" si="11"/>
        <v>255768.49899527244</v>
      </c>
    </row>
    <row r="68" spans="1:24" s="28" customFormat="1" ht="14.25" customHeight="1" x14ac:dyDescent="0.2">
      <c r="A68" s="14">
        <v>60</v>
      </c>
      <c r="B68" s="58" t="s">
        <v>14</v>
      </c>
      <c r="C68" s="49">
        <v>2</v>
      </c>
      <c r="D68" s="50">
        <v>12569.33</v>
      </c>
      <c r="E68" s="50">
        <f t="shared" si="0"/>
        <v>13109.811189999999</v>
      </c>
      <c r="F68" s="53">
        <v>1</v>
      </c>
      <c r="G68" s="50">
        <f t="shared" si="1"/>
        <v>12569.33</v>
      </c>
      <c r="H68" s="50">
        <f t="shared" si="2"/>
        <v>13109.811189999999</v>
      </c>
      <c r="I68" s="49">
        <v>1330</v>
      </c>
      <c r="J68" s="50">
        <v>3142.33</v>
      </c>
      <c r="K68" s="50">
        <f t="shared" si="3"/>
        <v>3277.4501899999996</v>
      </c>
      <c r="L68" s="53">
        <v>1</v>
      </c>
      <c r="M68" s="50">
        <f t="shared" si="4"/>
        <v>3142.33</v>
      </c>
      <c r="N68" s="50">
        <f t="shared" si="5"/>
        <v>3277.4501899999996</v>
      </c>
      <c r="O68" s="49">
        <v>2107</v>
      </c>
      <c r="P68" s="50">
        <v>6284.65</v>
      </c>
      <c r="Q68" s="50">
        <f t="shared" si="6"/>
        <v>6554.8899499999989</v>
      </c>
      <c r="R68" s="53">
        <v>1</v>
      </c>
      <c r="S68" s="50">
        <f t="shared" si="7"/>
        <v>6284.65</v>
      </c>
      <c r="T68" s="50">
        <f t="shared" si="8"/>
        <v>6554.8899499999989</v>
      </c>
      <c r="U68" s="50">
        <v>0</v>
      </c>
      <c r="V68" s="51">
        <f t="shared" si="9"/>
        <v>217606.39999999999</v>
      </c>
      <c r="W68" s="69">
        <f t="shared" si="10"/>
        <v>3264095.8741054498</v>
      </c>
      <c r="X68" s="72">
        <f t="shared" si="11"/>
        <v>3264095.8741054498</v>
      </c>
    </row>
    <row r="69" spans="1:24" s="28" customFormat="1" ht="14.25" customHeight="1" x14ac:dyDescent="0.2">
      <c r="A69" s="14">
        <v>61</v>
      </c>
      <c r="B69" s="58" t="s">
        <v>46</v>
      </c>
      <c r="C69" s="49">
        <v>2</v>
      </c>
      <c r="D69" s="50">
        <v>12569.33</v>
      </c>
      <c r="E69" s="50">
        <f t="shared" si="0"/>
        <v>13109.811189999999</v>
      </c>
      <c r="F69" s="53">
        <v>1</v>
      </c>
      <c r="G69" s="50">
        <f t="shared" ref="G69:G94" si="12">D69*F69</f>
        <v>12569.33</v>
      </c>
      <c r="H69" s="50">
        <f t="shared" ref="H69:H94" si="13">E69*F69</f>
        <v>13109.811189999999</v>
      </c>
      <c r="I69" s="49">
        <v>2325</v>
      </c>
      <c r="J69" s="50">
        <v>3142.33</v>
      </c>
      <c r="K69" s="50">
        <f t="shared" si="3"/>
        <v>3277.4501899999996</v>
      </c>
      <c r="L69" s="53">
        <v>1</v>
      </c>
      <c r="M69" s="50">
        <f t="shared" ref="M69:M94" si="14">J69*L69</f>
        <v>3142.33</v>
      </c>
      <c r="N69" s="50">
        <f t="shared" ref="N69:N94" si="15">K69*L69</f>
        <v>3277.4501899999996</v>
      </c>
      <c r="O69" s="49">
        <v>4560</v>
      </c>
      <c r="P69" s="50">
        <v>6284.65</v>
      </c>
      <c r="Q69" s="50">
        <f t="shared" si="6"/>
        <v>6554.8899499999989</v>
      </c>
      <c r="R69" s="53">
        <v>1</v>
      </c>
      <c r="S69" s="50">
        <f t="shared" ref="S69:S94" si="16">P69*R69</f>
        <v>6284.65</v>
      </c>
      <c r="T69" s="50">
        <f t="shared" ref="T69:T94" si="17">Q69*R69</f>
        <v>6554.8899499999989</v>
      </c>
      <c r="U69" s="50">
        <v>0</v>
      </c>
      <c r="V69" s="51">
        <f t="shared" ref="V69:V94" si="18">ROUND((((C69*G69+I69*M69+O69*S69)+(C69*H69+I69*N69+O69*T69)*11+U69)/1000),1)</f>
        <v>448891.5</v>
      </c>
      <c r="W69" s="69">
        <f t="shared" si="10"/>
        <v>6733373.1638614489</v>
      </c>
      <c r="X69" s="72">
        <f t="shared" si="11"/>
        <v>6733373.1638614489</v>
      </c>
    </row>
    <row r="70" spans="1:24" s="28" customFormat="1" ht="14.25" customHeight="1" x14ac:dyDescent="0.2">
      <c r="A70" s="14">
        <v>62</v>
      </c>
      <c r="B70" s="58" t="s">
        <v>29</v>
      </c>
      <c r="C70" s="49">
        <v>2</v>
      </c>
      <c r="D70" s="50">
        <v>12569.33</v>
      </c>
      <c r="E70" s="50">
        <f t="shared" si="0"/>
        <v>13109.811189999999</v>
      </c>
      <c r="F70" s="53">
        <v>1</v>
      </c>
      <c r="G70" s="50">
        <f t="shared" si="12"/>
        <v>12569.33</v>
      </c>
      <c r="H70" s="50">
        <f t="shared" si="13"/>
        <v>13109.811189999999</v>
      </c>
      <c r="I70" s="49">
        <v>1256</v>
      </c>
      <c r="J70" s="50">
        <v>3142.33</v>
      </c>
      <c r="K70" s="50">
        <f t="shared" si="3"/>
        <v>3277.4501899999996</v>
      </c>
      <c r="L70" s="53">
        <v>1</v>
      </c>
      <c r="M70" s="50">
        <f t="shared" si="14"/>
        <v>3142.33</v>
      </c>
      <c r="N70" s="50">
        <f t="shared" si="15"/>
        <v>3277.4501899999996</v>
      </c>
      <c r="O70" s="49">
        <v>1897</v>
      </c>
      <c r="P70" s="50">
        <v>6284.65</v>
      </c>
      <c r="Q70" s="50">
        <f t="shared" si="6"/>
        <v>6554.8899499999989</v>
      </c>
      <c r="R70" s="53">
        <v>1</v>
      </c>
      <c r="S70" s="50">
        <f t="shared" si="16"/>
        <v>6284.65</v>
      </c>
      <c r="T70" s="50">
        <f t="shared" si="17"/>
        <v>6554.8899499999989</v>
      </c>
      <c r="U70" s="50">
        <v>450000</v>
      </c>
      <c r="V70" s="51">
        <f t="shared" si="18"/>
        <v>198694.39999999999</v>
      </c>
      <c r="W70" s="69">
        <f t="shared" si="10"/>
        <v>2973666.6367180496</v>
      </c>
      <c r="X70" s="72">
        <f t="shared" si="11"/>
        <v>2523666.6367180496</v>
      </c>
    </row>
    <row r="71" spans="1:24" s="28" customFormat="1" ht="14.25" customHeight="1" x14ac:dyDescent="0.2">
      <c r="A71" s="14">
        <v>63</v>
      </c>
      <c r="B71" s="58" t="s">
        <v>38</v>
      </c>
      <c r="C71" s="49">
        <v>2</v>
      </c>
      <c r="D71" s="50">
        <v>12569.33</v>
      </c>
      <c r="E71" s="50">
        <f t="shared" si="0"/>
        <v>13109.811189999999</v>
      </c>
      <c r="F71" s="53">
        <v>1.006</v>
      </c>
      <c r="G71" s="50">
        <f t="shared" si="12"/>
        <v>12644.74598</v>
      </c>
      <c r="H71" s="50">
        <f t="shared" si="13"/>
        <v>13188.470057139999</v>
      </c>
      <c r="I71" s="49">
        <v>7150</v>
      </c>
      <c r="J71" s="50">
        <v>3142.33</v>
      </c>
      <c r="K71" s="50">
        <f t="shared" si="3"/>
        <v>3277.4501899999996</v>
      </c>
      <c r="L71" s="53">
        <v>1.006</v>
      </c>
      <c r="M71" s="50">
        <f t="shared" si="14"/>
        <v>3161.1839799999998</v>
      </c>
      <c r="N71" s="50">
        <f t="shared" si="15"/>
        <v>3297.1148911399996</v>
      </c>
      <c r="O71" s="49">
        <v>16742</v>
      </c>
      <c r="P71" s="50">
        <v>6284.65</v>
      </c>
      <c r="Q71" s="50">
        <f t="shared" si="6"/>
        <v>6554.8899499999989</v>
      </c>
      <c r="R71" s="53">
        <v>1.006</v>
      </c>
      <c r="S71" s="50">
        <f t="shared" si="16"/>
        <v>6322.3579</v>
      </c>
      <c r="T71" s="50">
        <f t="shared" si="17"/>
        <v>6594.2192896999986</v>
      </c>
      <c r="U71" s="50">
        <v>24013338.5</v>
      </c>
      <c r="V71" s="51">
        <f t="shared" si="18"/>
        <v>1626502.9</v>
      </c>
      <c r="W71" s="69">
        <f t="shared" si="10"/>
        <v>24037342.74404864</v>
      </c>
      <c r="X71" s="72">
        <f t="shared" si="11"/>
        <v>24004.244048640132</v>
      </c>
    </row>
    <row r="72" spans="1:24" s="28" customFormat="1" ht="14.25" customHeight="1" x14ac:dyDescent="0.2">
      <c r="A72" s="14">
        <v>64</v>
      </c>
      <c r="B72" s="58" t="s">
        <v>15</v>
      </c>
      <c r="C72" s="49">
        <v>2</v>
      </c>
      <c r="D72" s="50">
        <v>12569.33</v>
      </c>
      <c r="E72" s="50">
        <f t="shared" si="0"/>
        <v>13109.811189999999</v>
      </c>
      <c r="F72" s="52">
        <v>1</v>
      </c>
      <c r="G72" s="50">
        <f t="shared" si="12"/>
        <v>12569.33</v>
      </c>
      <c r="H72" s="50">
        <f t="shared" si="13"/>
        <v>13109.811189999999</v>
      </c>
      <c r="I72" s="49">
        <v>1592</v>
      </c>
      <c r="J72" s="50">
        <v>3142.33</v>
      </c>
      <c r="K72" s="50">
        <f t="shared" si="3"/>
        <v>3277.4501899999996</v>
      </c>
      <c r="L72" s="52">
        <v>1</v>
      </c>
      <c r="M72" s="50">
        <f t="shared" si="14"/>
        <v>3142.33</v>
      </c>
      <c r="N72" s="50">
        <f t="shared" si="15"/>
        <v>3277.4501899999996</v>
      </c>
      <c r="O72" s="49">
        <v>3200</v>
      </c>
      <c r="P72" s="50">
        <v>6284.65</v>
      </c>
      <c r="Q72" s="50">
        <f t="shared" si="6"/>
        <v>6554.8899499999989</v>
      </c>
      <c r="R72" s="52">
        <v>1</v>
      </c>
      <c r="S72" s="50">
        <f t="shared" si="16"/>
        <v>6284.65</v>
      </c>
      <c r="T72" s="50">
        <f t="shared" si="17"/>
        <v>6554.8899499999989</v>
      </c>
      <c r="U72" s="50">
        <v>239817.04</v>
      </c>
      <c r="V72" s="51">
        <f t="shared" si="18"/>
        <v>313793.7</v>
      </c>
      <c r="W72" s="69">
        <f t="shared" si="10"/>
        <v>4703307.8675018987</v>
      </c>
      <c r="X72" s="72">
        <f t="shared" si="11"/>
        <v>4463490.8275018986</v>
      </c>
    </row>
    <row r="73" spans="1:24" s="28" customFormat="1" ht="14.25" customHeight="1" x14ac:dyDescent="0.2">
      <c r="A73" s="14">
        <v>65</v>
      </c>
      <c r="B73" s="58" t="s">
        <v>48</v>
      </c>
      <c r="C73" s="49">
        <v>4</v>
      </c>
      <c r="D73" s="50">
        <v>12569.33</v>
      </c>
      <c r="E73" s="50">
        <f t="shared" si="0"/>
        <v>13109.811189999999</v>
      </c>
      <c r="F73" s="53">
        <v>1</v>
      </c>
      <c r="G73" s="50">
        <f t="shared" si="12"/>
        <v>12569.33</v>
      </c>
      <c r="H73" s="50">
        <f t="shared" si="13"/>
        <v>13109.811189999999</v>
      </c>
      <c r="I73" s="49">
        <v>4918</v>
      </c>
      <c r="J73" s="50">
        <v>3142.33</v>
      </c>
      <c r="K73" s="50">
        <f t="shared" si="3"/>
        <v>3277.4501899999996</v>
      </c>
      <c r="L73" s="53">
        <v>1</v>
      </c>
      <c r="M73" s="50">
        <f t="shared" si="14"/>
        <v>3142.33</v>
      </c>
      <c r="N73" s="50">
        <f t="shared" si="15"/>
        <v>3277.4501899999996</v>
      </c>
      <c r="O73" s="49">
        <v>10227</v>
      </c>
      <c r="P73" s="50">
        <v>6284.65</v>
      </c>
      <c r="Q73" s="50">
        <f t="shared" si="6"/>
        <v>6554.8899499999989</v>
      </c>
      <c r="R73" s="53">
        <v>1</v>
      </c>
      <c r="S73" s="50">
        <f t="shared" si="16"/>
        <v>6284.65</v>
      </c>
      <c r="T73" s="50">
        <f t="shared" si="17"/>
        <v>6554.8899499999989</v>
      </c>
      <c r="U73" s="50">
        <v>165000</v>
      </c>
      <c r="V73" s="51">
        <f t="shared" si="18"/>
        <v>995228.2</v>
      </c>
      <c r="W73" s="69">
        <f t="shared" si="10"/>
        <v>14925947.378791947</v>
      </c>
      <c r="X73" s="72">
        <f t="shared" si="11"/>
        <v>14760947.378791947</v>
      </c>
    </row>
    <row r="74" spans="1:24" s="28" customFormat="1" ht="14.25" customHeight="1" x14ac:dyDescent="0.2">
      <c r="A74" s="14">
        <v>66</v>
      </c>
      <c r="B74" s="58" t="s">
        <v>49</v>
      </c>
      <c r="C74" s="49">
        <v>4</v>
      </c>
      <c r="D74" s="50">
        <v>12569.33</v>
      </c>
      <c r="E74" s="50">
        <f t="shared" ref="E74:E94" si="19">D74*1.043</f>
        <v>13109.811189999999</v>
      </c>
      <c r="F74" s="53">
        <v>1.002</v>
      </c>
      <c r="G74" s="50">
        <f t="shared" si="12"/>
        <v>12594.46866</v>
      </c>
      <c r="H74" s="50">
        <f t="shared" si="13"/>
        <v>13136.030812379999</v>
      </c>
      <c r="I74" s="49">
        <v>4755</v>
      </c>
      <c r="J74" s="50">
        <v>3142.33</v>
      </c>
      <c r="K74" s="50">
        <f t="shared" ref="K74:K94" si="20">J74*1.043</f>
        <v>3277.4501899999996</v>
      </c>
      <c r="L74" s="53">
        <v>1.002</v>
      </c>
      <c r="M74" s="50">
        <f t="shared" si="14"/>
        <v>3148.6146599999997</v>
      </c>
      <c r="N74" s="50">
        <f t="shared" si="15"/>
        <v>3284.0050903799997</v>
      </c>
      <c r="O74" s="49">
        <v>8945</v>
      </c>
      <c r="P74" s="50">
        <v>6284.65</v>
      </c>
      <c r="Q74" s="50">
        <f t="shared" ref="Q74:Q94" si="21">P74*1.043</f>
        <v>6554.8899499999989</v>
      </c>
      <c r="R74" s="53">
        <v>1.002</v>
      </c>
      <c r="S74" s="50">
        <f t="shared" si="16"/>
        <v>6297.2192999999997</v>
      </c>
      <c r="T74" s="50">
        <f t="shared" si="17"/>
        <v>6567.9997298999988</v>
      </c>
      <c r="U74" s="50">
        <v>130217.1</v>
      </c>
      <c r="V74" s="51">
        <f t="shared" si="18"/>
        <v>890087.1</v>
      </c>
      <c r="W74" s="69">
        <f t="shared" ref="W74:W94" si="22">((C74*G74+I74*M74+O74*S74)+(C74*H74+I74*N74+O74*T74)*11)*1.5/100</f>
        <v>13349353.083795315</v>
      </c>
      <c r="X74" s="72">
        <f t="shared" ref="X74:X94" si="23">W74-U74</f>
        <v>13219135.983795315</v>
      </c>
    </row>
    <row r="75" spans="1:24" s="28" customFormat="1" ht="14.25" customHeight="1" x14ac:dyDescent="0.2">
      <c r="A75" s="14">
        <v>67</v>
      </c>
      <c r="B75" s="58" t="s">
        <v>73</v>
      </c>
      <c r="C75" s="49">
        <v>2</v>
      </c>
      <c r="D75" s="50">
        <v>12569.33</v>
      </c>
      <c r="E75" s="50">
        <f t="shared" si="19"/>
        <v>13109.811189999999</v>
      </c>
      <c r="F75" s="53">
        <v>1.44</v>
      </c>
      <c r="G75" s="50">
        <f t="shared" si="12"/>
        <v>18099.835199999998</v>
      </c>
      <c r="H75" s="50">
        <f t="shared" si="13"/>
        <v>18878.128113599996</v>
      </c>
      <c r="I75" s="49">
        <v>1265</v>
      </c>
      <c r="J75" s="50">
        <v>3142.33</v>
      </c>
      <c r="K75" s="50">
        <f t="shared" si="20"/>
        <v>3277.4501899999996</v>
      </c>
      <c r="L75" s="53">
        <v>1.43</v>
      </c>
      <c r="M75" s="50">
        <f t="shared" si="14"/>
        <v>4493.5319</v>
      </c>
      <c r="N75" s="50">
        <f t="shared" si="15"/>
        <v>4686.7537716999996</v>
      </c>
      <c r="O75" s="49">
        <v>1930</v>
      </c>
      <c r="P75" s="50">
        <v>6284.65</v>
      </c>
      <c r="Q75" s="50">
        <f t="shared" si="21"/>
        <v>6554.8899499999989</v>
      </c>
      <c r="R75" s="53">
        <v>1.5</v>
      </c>
      <c r="S75" s="50">
        <f t="shared" si="16"/>
        <v>9426.9749999999985</v>
      </c>
      <c r="T75" s="50">
        <f t="shared" si="17"/>
        <v>9832.3349249999992</v>
      </c>
      <c r="U75" s="50">
        <v>0</v>
      </c>
      <c r="V75" s="51">
        <f t="shared" si="18"/>
        <v>298286.5</v>
      </c>
      <c r="W75" s="69">
        <f t="shared" si="22"/>
        <v>4474298.2092503197</v>
      </c>
      <c r="X75" s="72">
        <f t="shared" si="23"/>
        <v>4474298.2092503197</v>
      </c>
    </row>
    <row r="76" spans="1:24" s="28" customFormat="1" ht="14.25" customHeight="1" x14ac:dyDescent="0.2">
      <c r="A76" s="14">
        <v>68</v>
      </c>
      <c r="B76" s="58" t="s">
        <v>52</v>
      </c>
      <c r="C76" s="49">
        <v>2</v>
      </c>
      <c r="D76" s="50">
        <v>12569.33</v>
      </c>
      <c r="E76" s="50">
        <f t="shared" si="19"/>
        <v>13109.811189999999</v>
      </c>
      <c r="F76" s="53">
        <v>1.1519999999999999</v>
      </c>
      <c r="G76" s="50">
        <f t="shared" si="12"/>
        <v>14479.868159999998</v>
      </c>
      <c r="H76" s="50">
        <f t="shared" si="13"/>
        <v>15102.502490879997</v>
      </c>
      <c r="I76" s="49">
        <v>7020</v>
      </c>
      <c r="J76" s="50">
        <v>3142.33</v>
      </c>
      <c r="K76" s="50">
        <f t="shared" si="20"/>
        <v>3277.4501899999996</v>
      </c>
      <c r="L76" s="53">
        <v>1.1519999999999999</v>
      </c>
      <c r="M76" s="50">
        <f t="shared" si="14"/>
        <v>3619.9641599999995</v>
      </c>
      <c r="N76" s="50">
        <f t="shared" si="15"/>
        <v>3775.6226188799992</v>
      </c>
      <c r="O76" s="49">
        <v>14500</v>
      </c>
      <c r="P76" s="50">
        <v>6284.65</v>
      </c>
      <c r="Q76" s="50">
        <f t="shared" si="21"/>
        <v>6554.8899499999989</v>
      </c>
      <c r="R76" s="53">
        <v>1.1519999999999999</v>
      </c>
      <c r="S76" s="50">
        <f t="shared" si="16"/>
        <v>7239.9167999999991</v>
      </c>
      <c r="T76" s="50">
        <f t="shared" si="17"/>
        <v>7551.2332223999983</v>
      </c>
      <c r="U76" s="50">
        <v>200000</v>
      </c>
      <c r="V76" s="51">
        <f t="shared" si="18"/>
        <v>1626927.4</v>
      </c>
      <c r="W76" s="69">
        <f t="shared" si="22"/>
        <v>24400911.515955493</v>
      </c>
      <c r="X76" s="72">
        <f t="shared" si="23"/>
        <v>24200911.515955493</v>
      </c>
    </row>
    <row r="77" spans="1:24" s="28" customFormat="1" ht="14.25" customHeight="1" x14ac:dyDescent="0.2">
      <c r="A77" s="14">
        <v>69</v>
      </c>
      <c r="B77" s="58" t="s">
        <v>16</v>
      </c>
      <c r="C77" s="49">
        <v>2</v>
      </c>
      <c r="D77" s="50">
        <v>12569.33</v>
      </c>
      <c r="E77" s="50">
        <f t="shared" si="19"/>
        <v>13109.811189999999</v>
      </c>
      <c r="F77" s="53">
        <v>1</v>
      </c>
      <c r="G77" s="50">
        <f t="shared" si="12"/>
        <v>12569.33</v>
      </c>
      <c r="H77" s="50">
        <f t="shared" si="13"/>
        <v>13109.811189999999</v>
      </c>
      <c r="I77" s="49">
        <v>1435</v>
      </c>
      <c r="J77" s="50">
        <v>3142.33</v>
      </c>
      <c r="K77" s="50">
        <f t="shared" si="20"/>
        <v>3277.4501899999996</v>
      </c>
      <c r="L77" s="53">
        <v>1</v>
      </c>
      <c r="M77" s="50">
        <f t="shared" si="14"/>
        <v>3142.33</v>
      </c>
      <c r="N77" s="50">
        <f t="shared" si="15"/>
        <v>3277.4501899999996</v>
      </c>
      <c r="O77" s="49">
        <v>2387</v>
      </c>
      <c r="P77" s="50">
        <v>6284.65</v>
      </c>
      <c r="Q77" s="50">
        <f t="shared" si="21"/>
        <v>6554.8899499999989</v>
      </c>
      <c r="R77" s="53">
        <v>1</v>
      </c>
      <c r="S77" s="50">
        <f t="shared" si="16"/>
        <v>6284.65</v>
      </c>
      <c r="T77" s="50">
        <f t="shared" si="17"/>
        <v>6554.8899499999989</v>
      </c>
      <c r="U77" s="50">
        <v>3085915.3</v>
      </c>
      <c r="V77" s="51">
        <f t="shared" si="18"/>
        <v>246756.5</v>
      </c>
      <c r="W77" s="69">
        <f t="shared" si="22"/>
        <v>3655058.314087199</v>
      </c>
      <c r="X77" s="72">
        <f t="shared" si="23"/>
        <v>569143.01408719923</v>
      </c>
    </row>
    <row r="78" spans="1:24" s="28" customFormat="1" ht="14.25" customHeight="1" x14ac:dyDescent="0.2">
      <c r="A78" s="14">
        <v>70</v>
      </c>
      <c r="B78" s="58" t="s">
        <v>17</v>
      </c>
      <c r="C78" s="49">
        <v>3</v>
      </c>
      <c r="D78" s="50">
        <v>12569.33</v>
      </c>
      <c r="E78" s="50">
        <f t="shared" si="19"/>
        <v>13109.811189999999</v>
      </c>
      <c r="F78" s="53">
        <v>1</v>
      </c>
      <c r="G78" s="50">
        <f t="shared" si="12"/>
        <v>12569.33</v>
      </c>
      <c r="H78" s="50">
        <f t="shared" si="13"/>
        <v>13109.811189999999</v>
      </c>
      <c r="I78" s="49">
        <v>1981</v>
      </c>
      <c r="J78" s="50">
        <v>3142.33</v>
      </c>
      <c r="K78" s="50">
        <f t="shared" si="20"/>
        <v>3277.4501899999996</v>
      </c>
      <c r="L78" s="53">
        <v>1</v>
      </c>
      <c r="M78" s="50">
        <f t="shared" si="14"/>
        <v>3142.33</v>
      </c>
      <c r="N78" s="50">
        <f t="shared" si="15"/>
        <v>3277.4501899999996</v>
      </c>
      <c r="O78" s="49">
        <v>3445</v>
      </c>
      <c r="P78" s="50">
        <v>6284.65</v>
      </c>
      <c r="Q78" s="50">
        <f t="shared" si="21"/>
        <v>6554.8899499999989</v>
      </c>
      <c r="R78" s="53">
        <v>1</v>
      </c>
      <c r="S78" s="50">
        <f t="shared" si="16"/>
        <v>6284.65</v>
      </c>
      <c r="T78" s="50">
        <f t="shared" si="17"/>
        <v>6554.8899499999989</v>
      </c>
      <c r="U78" s="50">
        <v>65000</v>
      </c>
      <c r="V78" s="51">
        <f t="shared" si="18"/>
        <v>348227.4</v>
      </c>
      <c r="W78" s="69">
        <f t="shared" si="22"/>
        <v>5222435.6772721484</v>
      </c>
      <c r="X78" s="72">
        <f t="shared" si="23"/>
        <v>5157435.6772721484</v>
      </c>
    </row>
    <row r="79" spans="1:24" s="28" customFormat="1" ht="14.25" customHeight="1" x14ac:dyDescent="0.2">
      <c r="A79" s="14">
        <v>71</v>
      </c>
      <c r="B79" s="58" t="s">
        <v>18</v>
      </c>
      <c r="C79" s="49">
        <v>2</v>
      </c>
      <c r="D79" s="50">
        <v>12569.33</v>
      </c>
      <c r="E79" s="50">
        <f t="shared" si="19"/>
        <v>13109.811189999999</v>
      </c>
      <c r="F79" s="53">
        <v>1</v>
      </c>
      <c r="G79" s="50">
        <f t="shared" si="12"/>
        <v>12569.33</v>
      </c>
      <c r="H79" s="50">
        <f t="shared" si="13"/>
        <v>13109.811189999999</v>
      </c>
      <c r="I79" s="49">
        <v>1719</v>
      </c>
      <c r="J79" s="50">
        <v>3142.33</v>
      </c>
      <c r="K79" s="50">
        <f t="shared" si="20"/>
        <v>3277.4501899999996</v>
      </c>
      <c r="L79" s="53">
        <v>1</v>
      </c>
      <c r="M79" s="50">
        <f t="shared" si="14"/>
        <v>3142.33</v>
      </c>
      <c r="N79" s="50">
        <f t="shared" si="15"/>
        <v>3277.4501899999996</v>
      </c>
      <c r="O79" s="49">
        <v>3757</v>
      </c>
      <c r="P79" s="50">
        <v>6284.65</v>
      </c>
      <c r="Q79" s="50">
        <f t="shared" si="21"/>
        <v>6554.8899499999989</v>
      </c>
      <c r="R79" s="53">
        <v>1</v>
      </c>
      <c r="S79" s="50">
        <f t="shared" si="16"/>
        <v>6284.65</v>
      </c>
      <c r="T79" s="50">
        <f t="shared" si="17"/>
        <v>6554.8899499999989</v>
      </c>
      <c r="U79" s="50">
        <v>113894.39999999999</v>
      </c>
      <c r="V79" s="51">
        <f t="shared" si="18"/>
        <v>362307.8</v>
      </c>
      <c r="W79" s="69">
        <f t="shared" si="22"/>
        <v>5432908.3864880987</v>
      </c>
      <c r="X79" s="72">
        <f t="shared" si="23"/>
        <v>5319013.9864880983</v>
      </c>
    </row>
    <row r="80" spans="1:24" s="28" customFormat="1" ht="14.25" customHeight="1" x14ac:dyDescent="0.2">
      <c r="A80" s="14">
        <v>72</v>
      </c>
      <c r="B80" s="58" t="s">
        <v>65</v>
      </c>
      <c r="C80" s="49">
        <v>2</v>
      </c>
      <c r="D80" s="50">
        <v>12569.33</v>
      </c>
      <c r="E80" s="50">
        <f t="shared" si="19"/>
        <v>13109.811189999999</v>
      </c>
      <c r="F80" s="53">
        <v>1.4</v>
      </c>
      <c r="G80" s="50">
        <f t="shared" si="12"/>
        <v>17597.061999999998</v>
      </c>
      <c r="H80" s="50">
        <f t="shared" si="13"/>
        <v>18353.735665999997</v>
      </c>
      <c r="I80" s="49">
        <v>1815</v>
      </c>
      <c r="J80" s="50">
        <v>3142.33</v>
      </c>
      <c r="K80" s="50">
        <f t="shared" si="20"/>
        <v>3277.4501899999996</v>
      </c>
      <c r="L80" s="53">
        <v>1.4</v>
      </c>
      <c r="M80" s="50">
        <f t="shared" si="14"/>
        <v>4399.2619999999997</v>
      </c>
      <c r="N80" s="50">
        <f t="shared" si="15"/>
        <v>4588.4302659999994</v>
      </c>
      <c r="O80" s="49">
        <v>3740</v>
      </c>
      <c r="P80" s="50">
        <v>6284.65</v>
      </c>
      <c r="Q80" s="50">
        <f t="shared" si="21"/>
        <v>6554.8899499999989</v>
      </c>
      <c r="R80" s="53">
        <v>1.4</v>
      </c>
      <c r="S80" s="50">
        <f t="shared" si="16"/>
        <v>8798.5099999999984</v>
      </c>
      <c r="T80" s="50">
        <f t="shared" si="17"/>
        <v>9176.8459299999977</v>
      </c>
      <c r="U80" s="50">
        <v>7473144.0899999999</v>
      </c>
      <c r="V80" s="51">
        <f t="shared" si="18"/>
        <v>517946.7</v>
      </c>
      <c r="W80" s="69">
        <f t="shared" si="22"/>
        <v>7657102.7408931293</v>
      </c>
      <c r="X80" s="72">
        <f t="shared" si="23"/>
        <v>183958.65089312941</v>
      </c>
    </row>
    <row r="81" spans="1:24" s="28" customFormat="1" ht="14.25" customHeight="1" x14ac:dyDescent="0.2">
      <c r="A81" s="14">
        <v>73</v>
      </c>
      <c r="B81" s="58" t="s">
        <v>19</v>
      </c>
      <c r="C81" s="49">
        <v>2</v>
      </c>
      <c r="D81" s="50">
        <v>12569.33</v>
      </c>
      <c r="E81" s="50">
        <f t="shared" si="19"/>
        <v>13109.811189999999</v>
      </c>
      <c r="F81" s="52">
        <v>1</v>
      </c>
      <c r="G81" s="50">
        <f t="shared" si="12"/>
        <v>12569.33</v>
      </c>
      <c r="H81" s="50">
        <f t="shared" si="13"/>
        <v>13109.811189999999</v>
      </c>
      <c r="I81" s="49">
        <v>2026</v>
      </c>
      <c r="J81" s="50">
        <v>3142.33</v>
      </c>
      <c r="K81" s="50">
        <f t="shared" si="20"/>
        <v>3277.4501899999996</v>
      </c>
      <c r="L81" s="52">
        <v>1</v>
      </c>
      <c r="M81" s="50">
        <f t="shared" si="14"/>
        <v>3142.33</v>
      </c>
      <c r="N81" s="50">
        <f t="shared" si="15"/>
        <v>3277.4501899999996</v>
      </c>
      <c r="O81" s="49">
        <v>4000</v>
      </c>
      <c r="P81" s="50">
        <v>6284.65</v>
      </c>
      <c r="Q81" s="50">
        <f t="shared" si="21"/>
        <v>6554.8899499999989</v>
      </c>
      <c r="R81" s="52">
        <v>1</v>
      </c>
      <c r="S81" s="50">
        <f t="shared" si="16"/>
        <v>6284.65</v>
      </c>
      <c r="T81" s="50">
        <f t="shared" si="17"/>
        <v>6554.8899499999989</v>
      </c>
      <c r="U81" s="50">
        <v>6800</v>
      </c>
      <c r="V81" s="51">
        <f t="shared" si="18"/>
        <v>393281.7</v>
      </c>
      <c r="W81" s="69">
        <f t="shared" si="22"/>
        <v>5899123.9173077988</v>
      </c>
      <c r="X81" s="72">
        <f t="shared" si="23"/>
        <v>5892323.9173077988</v>
      </c>
    </row>
    <row r="82" spans="1:24" s="28" customFormat="1" ht="14.25" customHeight="1" x14ac:dyDescent="0.2">
      <c r="A82" s="14">
        <v>74</v>
      </c>
      <c r="B82" s="58" t="s">
        <v>53</v>
      </c>
      <c r="C82" s="49">
        <v>2</v>
      </c>
      <c r="D82" s="50">
        <v>12569.33</v>
      </c>
      <c r="E82" s="50">
        <f t="shared" si="19"/>
        <v>13109.811189999999</v>
      </c>
      <c r="F82" s="53">
        <v>1.1599999999999999</v>
      </c>
      <c r="G82" s="50">
        <f t="shared" si="12"/>
        <v>14580.422799999998</v>
      </c>
      <c r="H82" s="50">
        <f t="shared" si="13"/>
        <v>15207.380980399997</v>
      </c>
      <c r="I82" s="49">
        <v>3460</v>
      </c>
      <c r="J82" s="50">
        <v>3142.33</v>
      </c>
      <c r="K82" s="50">
        <f t="shared" si="20"/>
        <v>3277.4501899999996</v>
      </c>
      <c r="L82" s="53">
        <v>1.1599999999999999</v>
      </c>
      <c r="M82" s="50">
        <f t="shared" si="14"/>
        <v>3645.1027999999997</v>
      </c>
      <c r="N82" s="50">
        <f t="shared" si="15"/>
        <v>3801.8422203999994</v>
      </c>
      <c r="O82" s="49">
        <v>8103</v>
      </c>
      <c r="P82" s="50">
        <v>6284.65</v>
      </c>
      <c r="Q82" s="50">
        <f t="shared" si="21"/>
        <v>6554.8899499999989</v>
      </c>
      <c r="R82" s="53">
        <v>1.1599999999999999</v>
      </c>
      <c r="S82" s="50">
        <f t="shared" si="16"/>
        <v>7290.1939999999995</v>
      </c>
      <c r="T82" s="50">
        <f t="shared" si="17"/>
        <v>7603.672341999998</v>
      </c>
      <c r="U82" s="50">
        <v>2300000</v>
      </c>
      <c r="V82" s="51">
        <f t="shared" si="18"/>
        <v>896784.5</v>
      </c>
      <c r="W82" s="69">
        <f t="shared" si="22"/>
        <v>13417266.939976178</v>
      </c>
      <c r="X82" s="72">
        <f t="shared" si="23"/>
        <v>11117266.939976178</v>
      </c>
    </row>
    <row r="83" spans="1:24" s="28" customFormat="1" ht="14.25" customHeight="1" x14ac:dyDescent="0.2">
      <c r="A83" s="14">
        <v>75</v>
      </c>
      <c r="B83" s="58" t="s">
        <v>50</v>
      </c>
      <c r="C83" s="49">
        <v>4</v>
      </c>
      <c r="D83" s="50">
        <v>12569.33</v>
      </c>
      <c r="E83" s="50">
        <f t="shared" si="19"/>
        <v>13109.811189999999</v>
      </c>
      <c r="F83" s="53">
        <v>1</v>
      </c>
      <c r="G83" s="50">
        <f t="shared" si="12"/>
        <v>12569.33</v>
      </c>
      <c r="H83" s="50">
        <f t="shared" si="13"/>
        <v>13109.811189999999</v>
      </c>
      <c r="I83" s="49">
        <v>1824</v>
      </c>
      <c r="J83" s="50">
        <v>3142.33</v>
      </c>
      <c r="K83" s="50">
        <f t="shared" si="20"/>
        <v>3277.4501899999996</v>
      </c>
      <c r="L83" s="53">
        <v>1</v>
      </c>
      <c r="M83" s="50">
        <f t="shared" si="14"/>
        <v>3142.33</v>
      </c>
      <c r="N83" s="50">
        <f t="shared" si="15"/>
        <v>3277.4501899999996</v>
      </c>
      <c r="O83" s="49">
        <v>4196</v>
      </c>
      <c r="P83" s="50">
        <v>6284.65</v>
      </c>
      <c r="Q83" s="50">
        <f t="shared" si="21"/>
        <v>6554.8899499999989</v>
      </c>
      <c r="R83" s="53">
        <v>1</v>
      </c>
      <c r="S83" s="50">
        <f t="shared" si="16"/>
        <v>6284.65</v>
      </c>
      <c r="T83" s="50">
        <f t="shared" si="17"/>
        <v>6554.8899499999989</v>
      </c>
      <c r="U83" s="50">
        <v>1320000</v>
      </c>
      <c r="V83" s="51">
        <f t="shared" si="18"/>
        <v>402355.4</v>
      </c>
      <c r="W83" s="69">
        <f t="shared" si="22"/>
        <v>6015530.5721508004</v>
      </c>
      <c r="X83" s="72">
        <f t="shared" si="23"/>
        <v>4695530.5721508004</v>
      </c>
    </row>
    <row r="84" spans="1:24" s="28" customFormat="1" ht="14.25" customHeight="1" x14ac:dyDescent="0.2">
      <c r="A84" s="14">
        <v>76</v>
      </c>
      <c r="B84" s="58" t="s">
        <v>54</v>
      </c>
      <c r="C84" s="49">
        <v>2</v>
      </c>
      <c r="D84" s="50">
        <v>12569.33</v>
      </c>
      <c r="E84" s="50">
        <f t="shared" si="19"/>
        <v>13109.811189999999</v>
      </c>
      <c r="F84" s="53">
        <v>1.1499999999999999</v>
      </c>
      <c r="G84" s="50">
        <f t="shared" si="12"/>
        <v>14454.729499999999</v>
      </c>
      <c r="H84" s="50">
        <f t="shared" si="13"/>
        <v>15076.282868499997</v>
      </c>
      <c r="I84" s="49">
        <v>5699</v>
      </c>
      <c r="J84" s="50">
        <v>3142.33</v>
      </c>
      <c r="K84" s="50">
        <f t="shared" si="20"/>
        <v>3277.4501899999996</v>
      </c>
      <c r="L84" s="53">
        <v>1.1499999999999999</v>
      </c>
      <c r="M84" s="50">
        <f t="shared" si="14"/>
        <v>3613.6794999999997</v>
      </c>
      <c r="N84" s="50">
        <f t="shared" si="15"/>
        <v>3769.067718499999</v>
      </c>
      <c r="O84" s="49">
        <v>14177</v>
      </c>
      <c r="P84" s="50">
        <v>6284.65</v>
      </c>
      <c r="Q84" s="50">
        <f t="shared" si="21"/>
        <v>6554.8899499999989</v>
      </c>
      <c r="R84" s="53">
        <v>1.1499999999999999</v>
      </c>
      <c r="S84" s="50">
        <f t="shared" si="16"/>
        <v>7227.3474999999989</v>
      </c>
      <c r="T84" s="50">
        <f t="shared" si="17"/>
        <v>7538.1234424999984</v>
      </c>
      <c r="U84" s="50">
        <v>492000</v>
      </c>
      <c r="V84" s="51">
        <f t="shared" si="18"/>
        <v>1535735.9</v>
      </c>
      <c r="W84" s="69">
        <f t="shared" si="22"/>
        <v>23028658.130290508</v>
      </c>
      <c r="X84" s="72">
        <f t="shared" si="23"/>
        <v>22536658.130290508</v>
      </c>
    </row>
    <row r="85" spans="1:24" s="28" customFormat="1" ht="14.25" customHeight="1" x14ac:dyDescent="0.2">
      <c r="A85" s="14">
        <v>77</v>
      </c>
      <c r="B85" s="58" t="s">
        <v>20</v>
      </c>
      <c r="C85" s="49">
        <v>4</v>
      </c>
      <c r="D85" s="50">
        <v>12569.33</v>
      </c>
      <c r="E85" s="50">
        <f t="shared" si="19"/>
        <v>13109.811189999999</v>
      </c>
      <c r="F85" s="53">
        <v>1</v>
      </c>
      <c r="G85" s="50">
        <f t="shared" si="12"/>
        <v>12569.33</v>
      </c>
      <c r="H85" s="50">
        <f t="shared" si="13"/>
        <v>13109.811189999999</v>
      </c>
      <c r="I85" s="49">
        <v>1820</v>
      </c>
      <c r="J85" s="50">
        <v>3142.33</v>
      </c>
      <c r="K85" s="50">
        <f t="shared" si="20"/>
        <v>3277.4501899999996</v>
      </c>
      <c r="L85" s="53">
        <v>1</v>
      </c>
      <c r="M85" s="50">
        <f t="shared" si="14"/>
        <v>3142.33</v>
      </c>
      <c r="N85" s="50">
        <f t="shared" si="15"/>
        <v>3277.4501899999996</v>
      </c>
      <c r="O85" s="49">
        <v>3130</v>
      </c>
      <c r="P85" s="50">
        <v>6284.65</v>
      </c>
      <c r="Q85" s="50">
        <f t="shared" si="21"/>
        <v>6554.8899499999989</v>
      </c>
      <c r="R85" s="53">
        <v>1</v>
      </c>
      <c r="S85" s="50">
        <f t="shared" si="16"/>
        <v>6284.65</v>
      </c>
      <c r="T85" s="50">
        <f t="shared" si="17"/>
        <v>6554.8899499999989</v>
      </c>
      <c r="U85" s="50">
        <v>141368</v>
      </c>
      <c r="V85" s="51">
        <f t="shared" si="18"/>
        <v>317457.90000000002</v>
      </c>
      <c r="W85" s="69">
        <f t="shared" si="22"/>
        <v>4759747.768419899</v>
      </c>
      <c r="X85" s="72">
        <f t="shared" si="23"/>
        <v>4618379.768419899</v>
      </c>
    </row>
    <row r="86" spans="1:24" s="28" customFormat="1" ht="14.25" customHeight="1" x14ac:dyDescent="0.2">
      <c r="A86" s="14">
        <v>78</v>
      </c>
      <c r="B86" s="58" t="s">
        <v>112</v>
      </c>
      <c r="C86" s="49">
        <v>5</v>
      </c>
      <c r="D86" s="50">
        <v>12569.33</v>
      </c>
      <c r="E86" s="50">
        <f t="shared" si="19"/>
        <v>13109.811189999999</v>
      </c>
      <c r="F86" s="53">
        <v>1</v>
      </c>
      <c r="G86" s="50">
        <f t="shared" si="12"/>
        <v>12569.33</v>
      </c>
      <c r="H86" s="50">
        <f t="shared" si="13"/>
        <v>13109.811189999999</v>
      </c>
      <c r="I86" s="49">
        <v>17170</v>
      </c>
      <c r="J86" s="50">
        <v>3142.33</v>
      </c>
      <c r="K86" s="50">
        <f t="shared" si="20"/>
        <v>3277.4501899999996</v>
      </c>
      <c r="L86" s="53">
        <v>1</v>
      </c>
      <c r="M86" s="50">
        <f t="shared" si="14"/>
        <v>3142.33</v>
      </c>
      <c r="N86" s="50">
        <f t="shared" si="15"/>
        <v>3277.4501899999996</v>
      </c>
      <c r="O86" s="49">
        <v>26800</v>
      </c>
      <c r="P86" s="50">
        <v>6284.65</v>
      </c>
      <c r="Q86" s="50">
        <f t="shared" si="21"/>
        <v>6554.8899499999989</v>
      </c>
      <c r="R86" s="53">
        <v>1</v>
      </c>
      <c r="S86" s="50">
        <f t="shared" si="16"/>
        <v>6284.65</v>
      </c>
      <c r="T86" s="50">
        <f t="shared" si="17"/>
        <v>6554.8899499999989</v>
      </c>
      <c r="U86" s="50">
        <v>4000</v>
      </c>
      <c r="V86" s="51">
        <f t="shared" si="18"/>
        <v>2774563.9</v>
      </c>
      <c r="W86" s="69">
        <f t="shared" si="22"/>
        <v>41618398.305161245</v>
      </c>
      <c r="X86" s="72">
        <f t="shared" si="23"/>
        <v>41614398.305161245</v>
      </c>
    </row>
    <row r="87" spans="1:24" s="28" customFormat="1" ht="14.25" customHeight="1" x14ac:dyDescent="0.2">
      <c r="A87" s="14">
        <v>79</v>
      </c>
      <c r="B87" s="58" t="s">
        <v>113</v>
      </c>
      <c r="C87" s="49">
        <v>5</v>
      </c>
      <c r="D87" s="50">
        <v>12569.33</v>
      </c>
      <c r="E87" s="50">
        <f t="shared" si="19"/>
        <v>13109.811189999999</v>
      </c>
      <c r="F87" s="52">
        <v>1</v>
      </c>
      <c r="G87" s="50">
        <f t="shared" si="12"/>
        <v>12569.33</v>
      </c>
      <c r="H87" s="50">
        <f t="shared" si="13"/>
        <v>13109.811189999999</v>
      </c>
      <c r="I87" s="49">
        <v>7385</v>
      </c>
      <c r="J87" s="50">
        <v>3142.33</v>
      </c>
      <c r="K87" s="50">
        <f t="shared" si="20"/>
        <v>3277.4501899999996</v>
      </c>
      <c r="L87" s="52">
        <v>1</v>
      </c>
      <c r="M87" s="50">
        <f t="shared" si="14"/>
        <v>3142.33</v>
      </c>
      <c r="N87" s="50">
        <f t="shared" si="15"/>
        <v>3277.4501899999996</v>
      </c>
      <c r="O87" s="49">
        <v>11800</v>
      </c>
      <c r="P87" s="50">
        <v>6284.65</v>
      </c>
      <c r="Q87" s="50">
        <f t="shared" si="21"/>
        <v>6554.8899499999989</v>
      </c>
      <c r="R87" s="52">
        <v>1</v>
      </c>
      <c r="S87" s="50">
        <f t="shared" si="16"/>
        <v>6284.65</v>
      </c>
      <c r="T87" s="50">
        <f t="shared" si="17"/>
        <v>6554.8899499999989</v>
      </c>
      <c r="U87" s="50">
        <v>3597014.83</v>
      </c>
      <c r="V87" s="51">
        <f t="shared" si="18"/>
        <v>1218814.3</v>
      </c>
      <c r="W87" s="69">
        <f t="shared" si="22"/>
        <v>18228258.675151497</v>
      </c>
      <c r="X87" s="72">
        <f t="shared" si="23"/>
        <v>14631243.845151497</v>
      </c>
    </row>
    <row r="88" spans="1:24" s="28" customFormat="1" ht="14.25" customHeight="1" x14ac:dyDescent="0.2">
      <c r="A88" s="14">
        <v>80</v>
      </c>
      <c r="B88" s="58" t="s">
        <v>86</v>
      </c>
      <c r="C88" s="49">
        <v>2</v>
      </c>
      <c r="D88" s="50">
        <v>12569.33</v>
      </c>
      <c r="E88" s="50">
        <f t="shared" si="19"/>
        <v>13109.811189999999</v>
      </c>
      <c r="F88" s="53">
        <v>1</v>
      </c>
      <c r="G88" s="50">
        <f t="shared" si="12"/>
        <v>12569.33</v>
      </c>
      <c r="H88" s="50">
        <f t="shared" si="13"/>
        <v>13109.811189999999</v>
      </c>
      <c r="I88" s="49">
        <v>702</v>
      </c>
      <c r="J88" s="50">
        <v>3142.33</v>
      </c>
      <c r="K88" s="50">
        <f t="shared" si="20"/>
        <v>3277.4501899999996</v>
      </c>
      <c r="L88" s="53">
        <v>1</v>
      </c>
      <c r="M88" s="50">
        <f t="shared" si="14"/>
        <v>3142.33</v>
      </c>
      <c r="N88" s="50">
        <f t="shared" si="15"/>
        <v>3277.4501899999996</v>
      </c>
      <c r="O88" s="49">
        <v>1795</v>
      </c>
      <c r="P88" s="50">
        <v>6284.65</v>
      </c>
      <c r="Q88" s="50">
        <f t="shared" si="21"/>
        <v>6554.8899499999989</v>
      </c>
      <c r="R88" s="53">
        <v>1</v>
      </c>
      <c r="S88" s="50">
        <f t="shared" si="16"/>
        <v>6284.65</v>
      </c>
      <c r="T88" s="50">
        <f t="shared" si="17"/>
        <v>6554.8899499999989</v>
      </c>
      <c r="U88" s="50">
        <v>144249</v>
      </c>
      <c r="V88" s="51">
        <f t="shared" si="18"/>
        <v>168679.4</v>
      </c>
      <c r="W88" s="69">
        <f t="shared" si="22"/>
        <v>2528027.8401916493</v>
      </c>
      <c r="X88" s="72">
        <f t="shared" si="23"/>
        <v>2383778.8401916493</v>
      </c>
    </row>
    <row r="89" spans="1:24" s="28" customFormat="1" ht="26.25" customHeight="1" x14ac:dyDescent="0.2">
      <c r="A89" s="14">
        <v>81</v>
      </c>
      <c r="B89" s="58" t="s">
        <v>74</v>
      </c>
      <c r="C89" s="49">
        <v>0</v>
      </c>
      <c r="D89" s="50">
        <v>12569.33</v>
      </c>
      <c r="E89" s="50">
        <f t="shared" si="19"/>
        <v>13109.811189999999</v>
      </c>
      <c r="F89" s="53">
        <v>1.27</v>
      </c>
      <c r="G89" s="50">
        <f t="shared" si="12"/>
        <v>15963.0491</v>
      </c>
      <c r="H89" s="50">
        <f t="shared" si="13"/>
        <v>16649.4602113</v>
      </c>
      <c r="I89" s="49">
        <v>300</v>
      </c>
      <c r="J89" s="50">
        <v>3142.33</v>
      </c>
      <c r="K89" s="50">
        <f t="shared" si="20"/>
        <v>3277.4501899999996</v>
      </c>
      <c r="L89" s="53">
        <v>1.27</v>
      </c>
      <c r="M89" s="50">
        <f t="shared" si="14"/>
        <v>3990.7590999999998</v>
      </c>
      <c r="N89" s="50">
        <f t="shared" si="15"/>
        <v>4162.3617412999993</v>
      </c>
      <c r="O89" s="49">
        <v>904</v>
      </c>
      <c r="P89" s="50">
        <v>6284.65</v>
      </c>
      <c r="Q89" s="50">
        <f t="shared" si="21"/>
        <v>6554.8899499999989</v>
      </c>
      <c r="R89" s="53">
        <v>1.27</v>
      </c>
      <c r="S89" s="50">
        <f t="shared" si="16"/>
        <v>7981.5054999999993</v>
      </c>
      <c r="T89" s="50">
        <f t="shared" si="17"/>
        <v>8324.7102364999992</v>
      </c>
      <c r="U89" s="50">
        <v>1570334.4</v>
      </c>
      <c r="V89" s="51">
        <f t="shared" si="18"/>
        <v>106499.6</v>
      </c>
      <c r="W89" s="69">
        <f t="shared" si="22"/>
        <v>1573938.3156006902</v>
      </c>
      <c r="X89" s="72">
        <f t="shared" si="23"/>
        <v>3603.9156006902922</v>
      </c>
    </row>
    <row r="90" spans="1:24" s="28" customFormat="1" ht="14.25" customHeight="1" x14ac:dyDescent="0.2">
      <c r="A90" s="14">
        <v>82</v>
      </c>
      <c r="B90" s="58" t="s">
        <v>87</v>
      </c>
      <c r="C90" s="49">
        <v>1</v>
      </c>
      <c r="D90" s="50">
        <v>12569.33</v>
      </c>
      <c r="E90" s="50">
        <f t="shared" si="19"/>
        <v>13109.811189999999</v>
      </c>
      <c r="F90" s="53">
        <v>1.5</v>
      </c>
      <c r="G90" s="50">
        <f t="shared" si="12"/>
        <v>18853.994999999999</v>
      </c>
      <c r="H90" s="50">
        <f t="shared" si="13"/>
        <v>19664.716784999997</v>
      </c>
      <c r="I90" s="49">
        <v>100</v>
      </c>
      <c r="J90" s="50">
        <v>3142.33</v>
      </c>
      <c r="K90" s="50">
        <f t="shared" si="20"/>
        <v>3277.4501899999996</v>
      </c>
      <c r="L90" s="53">
        <v>1.5</v>
      </c>
      <c r="M90" s="50">
        <f t="shared" si="14"/>
        <v>4713.4949999999999</v>
      </c>
      <c r="N90" s="50">
        <f t="shared" si="15"/>
        <v>4916.1752849999993</v>
      </c>
      <c r="O90" s="49">
        <v>155</v>
      </c>
      <c r="P90" s="50">
        <v>6284.65</v>
      </c>
      <c r="Q90" s="50">
        <f t="shared" si="21"/>
        <v>6554.8899499999989</v>
      </c>
      <c r="R90" s="53">
        <v>1.5</v>
      </c>
      <c r="S90" s="50">
        <f t="shared" si="16"/>
        <v>9426.9749999999985</v>
      </c>
      <c r="T90" s="50">
        <f t="shared" si="17"/>
        <v>9832.3349249999992</v>
      </c>
      <c r="U90" s="50">
        <v>88000</v>
      </c>
      <c r="V90" s="51">
        <f t="shared" si="18"/>
        <v>24427.599999999999</v>
      </c>
      <c r="W90" s="69">
        <f t="shared" si="22"/>
        <v>365094.30547889991</v>
      </c>
      <c r="X90" s="72">
        <f t="shared" si="23"/>
        <v>277094.30547889991</v>
      </c>
    </row>
    <row r="91" spans="1:24" s="28" customFormat="1" ht="23.25" customHeight="1" x14ac:dyDescent="0.2">
      <c r="A91" s="14">
        <v>83</v>
      </c>
      <c r="B91" s="58" t="s">
        <v>114</v>
      </c>
      <c r="C91" s="49">
        <v>5</v>
      </c>
      <c r="D91" s="50">
        <v>12569.33</v>
      </c>
      <c r="E91" s="50">
        <f t="shared" si="19"/>
        <v>13109.811189999999</v>
      </c>
      <c r="F91" s="53">
        <v>1.5</v>
      </c>
      <c r="G91" s="50">
        <f t="shared" si="12"/>
        <v>18853.994999999999</v>
      </c>
      <c r="H91" s="50">
        <f t="shared" si="13"/>
        <v>19664.716784999997</v>
      </c>
      <c r="I91" s="49">
        <v>3400</v>
      </c>
      <c r="J91" s="50">
        <v>3142.33</v>
      </c>
      <c r="K91" s="50">
        <f t="shared" si="20"/>
        <v>3277.4501899999996</v>
      </c>
      <c r="L91" s="53">
        <v>1.5</v>
      </c>
      <c r="M91" s="50">
        <f t="shared" si="14"/>
        <v>4713.4949999999999</v>
      </c>
      <c r="N91" s="50">
        <f t="shared" si="15"/>
        <v>4916.1752849999993</v>
      </c>
      <c r="O91" s="49">
        <v>6842</v>
      </c>
      <c r="P91" s="50">
        <v>6284.65</v>
      </c>
      <c r="Q91" s="50">
        <f t="shared" si="21"/>
        <v>6554.8899499999989</v>
      </c>
      <c r="R91" s="53">
        <v>1.5</v>
      </c>
      <c r="S91" s="50">
        <f t="shared" si="16"/>
        <v>9426.9749999999985</v>
      </c>
      <c r="T91" s="50">
        <f t="shared" si="17"/>
        <v>9832.3349249999992</v>
      </c>
      <c r="U91" s="50">
        <v>300000</v>
      </c>
      <c r="V91" s="51">
        <f t="shared" si="18"/>
        <v>1005867.2</v>
      </c>
      <c r="W91" s="69">
        <f t="shared" si="22"/>
        <v>15083508.331987875</v>
      </c>
      <c r="X91" s="72">
        <f t="shared" si="23"/>
        <v>14783508.331987875</v>
      </c>
    </row>
    <row r="92" spans="1:24" s="28" customFormat="1" ht="24" customHeight="1" x14ac:dyDescent="0.2">
      <c r="A92" s="14">
        <v>84</v>
      </c>
      <c r="B92" s="58" t="s">
        <v>75</v>
      </c>
      <c r="C92" s="49">
        <v>0</v>
      </c>
      <c r="D92" s="50">
        <v>12569.33</v>
      </c>
      <c r="E92" s="50">
        <f t="shared" si="19"/>
        <v>13109.811189999999</v>
      </c>
      <c r="F92" s="53">
        <v>2</v>
      </c>
      <c r="G92" s="50">
        <f t="shared" si="12"/>
        <v>25138.66</v>
      </c>
      <c r="H92" s="50">
        <f t="shared" si="13"/>
        <v>26219.622379999997</v>
      </c>
      <c r="I92" s="49">
        <v>100</v>
      </c>
      <c r="J92" s="50">
        <v>3142.33</v>
      </c>
      <c r="K92" s="50">
        <f t="shared" si="20"/>
        <v>3277.4501899999996</v>
      </c>
      <c r="L92" s="53">
        <v>2</v>
      </c>
      <c r="M92" s="50">
        <f t="shared" si="14"/>
        <v>6284.66</v>
      </c>
      <c r="N92" s="50">
        <f t="shared" si="15"/>
        <v>6554.9003799999991</v>
      </c>
      <c r="O92" s="49">
        <v>189</v>
      </c>
      <c r="P92" s="50">
        <v>6284.65</v>
      </c>
      <c r="Q92" s="50">
        <f t="shared" si="21"/>
        <v>6554.8899499999989</v>
      </c>
      <c r="R92" s="53">
        <v>2</v>
      </c>
      <c r="S92" s="50">
        <f t="shared" si="16"/>
        <v>12569.3</v>
      </c>
      <c r="T92" s="50">
        <f t="shared" si="17"/>
        <v>13109.779899999998</v>
      </c>
      <c r="U92" s="50">
        <v>142150.44</v>
      </c>
      <c r="V92" s="51">
        <f t="shared" si="18"/>
        <v>37611.800000000003</v>
      </c>
      <c r="W92" s="69">
        <f t="shared" si="22"/>
        <v>562045.29795149993</v>
      </c>
      <c r="X92" s="72">
        <f t="shared" si="23"/>
        <v>419894.85795149993</v>
      </c>
    </row>
    <row r="93" spans="1:24" s="28" customFormat="1" ht="23.25" customHeight="1" x14ac:dyDescent="0.2">
      <c r="A93" s="14">
        <v>85</v>
      </c>
      <c r="B93" s="58" t="s">
        <v>115</v>
      </c>
      <c r="C93" s="49">
        <v>2</v>
      </c>
      <c r="D93" s="50">
        <v>12569.33</v>
      </c>
      <c r="E93" s="50">
        <f t="shared" si="19"/>
        <v>13109.811189999999</v>
      </c>
      <c r="F93" s="53">
        <v>1.5</v>
      </c>
      <c r="G93" s="50">
        <f t="shared" si="12"/>
        <v>18853.994999999999</v>
      </c>
      <c r="H93" s="50">
        <f t="shared" si="13"/>
        <v>19664.716784999997</v>
      </c>
      <c r="I93" s="49">
        <v>1300</v>
      </c>
      <c r="J93" s="50">
        <v>3142.33</v>
      </c>
      <c r="K93" s="50">
        <f t="shared" si="20"/>
        <v>3277.4501899999996</v>
      </c>
      <c r="L93" s="53">
        <v>1.5</v>
      </c>
      <c r="M93" s="50">
        <f t="shared" si="14"/>
        <v>4713.4949999999999</v>
      </c>
      <c r="N93" s="50">
        <f t="shared" si="15"/>
        <v>4916.1752849999993</v>
      </c>
      <c r="O93" s="49">
        <v>2246</v>
      </c>
      <c r="P93" s="50">
        <v>6284.65</v>
      </c>
      <c r="Q93" s="50">
        <f t="shared" si="21"/>
        <v>6554.8899499999989</v>
      </c>
      <c r="R93" s="53">
        <v>1.5</v>
      </c>
      <c r="S93" s="50">
        <f t="shared" si="16"/>
        <v>9426.9749999999985</v>
      </c>
      <c r="T93" s="50">
        <f t="shared" si="17"/>
        <v>9832.3349249999992</v>
      </c>
      <c r="U93" s="50">
        <v>25608.32</v>
      </c>
      <c r="V93" s="51">
        <f t="shared" si="18"/>
        <v>341015.4</v>
      </c>
      <c r="W93" s="69">
        <f t="shared" si="22"/>
        <v>5114847.5151272984</v>
      </c>
      <c r="X93" s="72">
        <f t="shared" si="23"/>
        <v>5089239.1951272981</v>
      </c>
    </row>
    <row r="94" spans="1:24" s="28" customFormat="1" ht="14.25" customHeight="1" x14ac:dyDescent="0.2">
      <c r="A94" s="30">
        <v>86</v>
      </c>
      <c r="B94" s="58" t="s">
        <v>116</v>
      </c>
      <c r="C94" s="49">
        <v>2</v>
      </c>
      <c r="D94" s="50">
        <v>12569.33</v>
      </c>
      <c r="E94" s="50">
        <f t="shared" si="19"/>
        <v>13109.811189999999</v>
      </c>
      <c r="F94" s="53">
        <v>1.4</v>
      </c>
      <c r="G94" s="50">
        <f t="shared" si="12"/>
        <v>17597.061999999998</v>
      </c>
      <c r="H94" s="50">
        <f t="shared" si="13"/>
        <v>18353.735665999997</v>
      </c>
      <c r="I94" s="49">
        <v>19</v>
      </c>
      <c r="J94" s="50">
        <v>3142.33</v>
      </c>
      <c r="K94" s="50">
        <f t="shared" si="20"/>
        <v>3277.4501899999996</v>
      </c>
      <c r="L94" s="53">
        <v>1.4</v>
      </c>
      <c r="M94" s="50">
        <f t="shared" si="14"/>
        <v>4399.2619999999997</v>
      </c>
      <c r="N94" s="50">
        <f t="shared" si="15"/>
        <v>4588.4302659999994</v>
      </c>
      <c r="O94" s="49">
        <v>40</v>
      </c>
      <c r="P94" s="50">
        <v>6284.65</v>
      </c>
      <c r="Q94" s="50">
        <f t="shared" si="21"/>
        <v>6554.8899499999989</v>
      </c>
      <c r="R94" s="53">
        <v>1.4</v>
      </c>
      <c r="S94" s="50">
        <f t="shared" si="16"/>
        <v>8798.5099999999984</v>
      </c>
      <c r="T94" s="50">
        <f t="shared" si="17"/>
        <v>9176.8459299999977</v>
      </c>
      <c r="U94" s="50">
        <v>0</v>
      </c>
      <c r="V94" s="51">
        <f t="shared" si="18"/>
        <v>5871.3</v>
      </c>
      <c r="W94" s="69">
        <f t="shared" si="22"/>
        <v>88069.452321689969</v>
      </c>
      <c r="X94" s="72">
        <f t="shared" si="23"/>
        <v>88069.452321689969</v>
      </c>
    </row>
    <row r="95" spans="1:24" s="28" customFormat="1" x14ac:dyDescent="0.2">
      <c r="C95" s="29"/>
      <c r="I95" s="29"/>
      <c r="J95" s="29"/>
      <c r="O95" s="29"/>
    </row>
    <row r="96" spans="1:24" s="28" customFormat="1" x14ac:dyDescent="0.2">
      <c r="C96" s="29"/>
      <c r="I96" s="29"/>
      <c r="J96" s="29"/>
      <c r="O96" s="29"/>
    </row>
    <row r="97" spans="3:15" s="28" customFormat="1" x14ac:dyDescent="0.2">
      <c r="C97" s="29"/>
      <c r="I97" s="29"/>
      <c r="J97" s="29"/>
      <c r="O97" s="29"/>
    </row>
    <row r="98" spans="3:15" s="28" customFormat="1" x14ac:dyDescent="0.2">
      <c r="C98" s="29"/>
      <c r="I98" s="29"/>
      <c r="J98" s="29"/>
      <c r="O98" s="29"/>
    </row>
    <row r="99" spans="3:15" s="28" customFormat="1" x14ac:dyDescent="0.2">
      <c r="C99" s="29"/>
      <c r="I99" s="29"/>
      <c r="J99" s="29"/>
      <c r="O99" s="29"/>
    </row>
    <row r="100" spans="3:15" s="28" customFormat="1" x14ac:dyDescent="0.2">
      <c r="C100" s="29"/>
      <c r="I100" s="29"/>
      <c r="J100" s="29"/>
      <c r="O100" s="29"/>
    </row>
    <row r="101" spans="3:15" s="28" customFormat="1" x14ac:dyDescent="0.2">
      <c r="C101" s="29"/>
      <c r="I101" s="29"/>
      <c r="J101" s="29"/>
      <c r="O101" s="29"/>
    </row>
    <row r="102" spans="3:15" s="28" customFormat="1" x14ac:dyDescent="0.2">
      <c r="C102" s="29"/>
      <c r="I102" s="29"/>
      <c r="J102" s="29"/>
      <c r="O102" s="29"/>
    </row>
    <row r="103" spans="3:15" s="28" customFormat="1" x14ac:dyDescent="0.2">
      <c r="C103" s="29"/>
      <c r="I103" s="29"/>
      <c r="J103" s="29"/>
      <c r="O103" s="29"/>
    </row>
    <row r="104" spans="3:15" s="28" customFormat="1" x14ac:dyDescent="0.2">
      <c r="C104" s="29"/>
      <c r="I104" s="29"/>
      <c r="J104" s="29"/>
      <c r="O104" s="29"/>
    </row>
    <row r="105" spans="3:15" s="28" customFormat="1" x14ac:dyDescent="0.2">
      <c r="C105" s="29"/>
      <c r="I105" s="29"/>
      <c r="J105" s="29"/>
      <c r="O105" s="29"/>
    </row>
    <row r="106" spans="3:15" s="28" customFormat="1" x14ac:dyDescent="0.2">
      <c r="C106" s="29"/>
      <c r="I106" s="29"/>
      <c r="J106" s="29"/>
      <c r="O106" s="29"/>
    </row>
    <row r="107" spans="3:15" s="28" customFormat="1" x14ac:dyDescent="0.2">
      <c r="C107" s="29"/>
      <c r="I107" s="29"/>
      <c r="J107" s="29"/>
      <c r="O107" s="29"/>
    </row>
    <row r="108" spans="3:15" s="28" customFormat="1" x14ac:dyDescent="0.2">
      <c r="C108" s="29"/>
      <c r="I108" s="29"/>
      <c r="J108" s="29"/>
      <c r="O108" s="29"/>
    </row>
    <row r="109" spans="3:15" s="28" customFormat="1" x14ac:dyDescent="0.2">
      <c r="C109" s="29"/>
      <c r="I109" s="29"/>
      <c r="J109" s="29"/>
      <c r="O109" s="29"/>
    </row>
    <row r="110" spans="3:15" s="28" customFormat="1" x14ac:dyDescent="0.2">
      <c r="C110" s="29"/>
      <c r="I110" s="29"/>
      <c r="J110" s="29"/>
      <c r="O110" s="29"/>
    </row>
    <row r="111" spans="3:15" s="28" customFormat="1" x14ac:dyDescent="0.2">
      <c r="C111" s="29"/>
      <c r="I111" s="29"/>
      <c r="J111" s="29"/>
      <c r="O111" s="29"/>
    </row>
    <row r="112" spans="3:15" s="28" customFormat="1" x14ac:dyDescent="0.2">
      <c r="C112" s="29"/>
      <c r="I112" s="29"/>
      <c r="J112" s="29"/>
      <c r="O112" s="29"/>
    </row>
    <row r="113" spans="3:15" s="28" customFormat="1" x14ac:dyDescent="0.2">
      <c r="C113" s="29"/>
      <c r="I113" s="29"/>
      <c r="J113" s="29"/>
      <c r="O113" s="29"/>
    </row>
    <row r="114" spans="3:15" s="28" customFormat="1" x14ac:dyDescent="0.2">
      <c r="C114" s="29"/>
      <c r="I114" s="29"/>
      <c r="J114" s="29"/>
      <c r="O114" s="29"/>
    </row>
    <row r="115" spans="3:15" s="28" customFormat="1" x14ac:dyDescent="0.2">
      <c r="C115" s="29"/>
      <c r="I115" s="29"/>
      <c r="J115" s="29"/>
      <c r="O115" s="29"/>
    </row>
    <row r="116" spans="3:15" s="28" customFormat="1" x14ac:dyDescent="0.2">
      <c r="C116" s="29"/>
      <c r="I116" s="29"/>
      <c r="J116" s="29"/>
      <c r="O116" s="29"/>
    </row>
    <row r="117" spans="3:15" s="28" customFormat="1" x14ac:dyDescent="0.2">
      <c r="C117" s="29"/>
      <c r="I117" s="29"/>
      <c r="J117" s="29"/>
      <c r="O117" s="29"/>
    </row>
    <row r="118" spans="3:15" s="28" customFormat="1" x14ac:dyDescent="0.2">
      <c r="C118" s="29"/>
      <c r="I118" s="29"/>
      <c r="J118" s="29"/>
      <c r="O118" s="29"/>
    </row>
    <row r="119" spans="3:15" s="28" customFormat="1" x14ac:dyDescent="0.2">
      <c r="C119" s="29"/>
      <c r="I119" s="29"/>
      <c r="J119" s="29"/>
      <c r="O119" s="29"/>
    </row>
    <row r="120" spans="3:15" s="28" customFormat="1" x14ac:dyDescent="0.2">
      <c r="C120" s="29"/>
      <c r="I120" s="29"/>
      <c r="J120" s="29"/>
      <c r="O120" s="29"/>
    </row>
    <row r="121" spans="3:15" s="28" customFormat="1" x14ac:dyDescent="0.2">
      <c r="C121" s="29"/>
      <c r="I121" s="29"/>
      <c r="J121" s="29"/>
      <c r="O121" s="29"/>
    </row>
    <row r="122" spans="3:15" s="28" customFormat="1" x14ac:dyDescent="0.2">
      <c r="C122" s="29"/>
      <c r="I122" s="29"/>
      <c r="J122" s="29"/>
      <c r="O122" s="29"/>
    </row>
    <row r="123" spans="3:15" s="28" customFormat="1" x14ac:dyDescent="0.2">
      <c r="C123" s="29"/>
      <c r="I123" s="29"/>
      <c r="J123" s="29"/>
      <c r="O123" s="29"/>
    </row>
    <row r="124" spans="3:15" s="28" customFormat="1" x14ac:dyDescent="0.2">
      <c r="C124" s="29"/>
      <c r="I124" s="29"/>
      <c r="J124" s="29"/>
      <c r="O124" s="29"/>
    </row>
    <row r="125" spans="3:15" s="28" customFormat="1" x14ac:dyDescent="0.2">
      <c r="C125" s="29"/>
      <c r="I125" s="29"/>
      <c r="J125" s="29"/>
      <c r="O125" s="29"/>
    </row>
    <row r="126" spans="3:15" s="28" customFormat="1" x14ac:dyDescent="0.2">
      <c r="C126" s="29"/>
      <c r="I126" s="29"/>
      <c r="J126" s="29"/>
      <c r="O126" s="29"/>
    </row>
    <row r="127" spans="3:15" s="28" customFormat="1" x14ac:dyDescent="0.2">
      <c r="C127" s="29"/>
      <c r="I127" s="29"/>
      <c r="J127" s="29"/>
      <c r="O127" s="29"/>
    </row>
    <row r="128" spans="3:15" s="28" customFormat="1" x14ac:dyDescent="0.2">
      <c r="C128" s="29"/>
      <c r="I128" s="29"/>
      <c r="J128" s="29"/>
      <c r="O128" s="29"/>
    </row>
    <row r="129" spans="3:15" s="28" customFormat="1" x14ac:dyDescent="0.2">
      <c r="C129" s="29"/>
      <c r="I129" s="29"/>
      <c r="J129" s="29"/>
      <c r="O129" s="29"/>
    </row>
    <row r="130" spans="3:15" s="28" customFormat="1" x14ac:dyDescent="0.2">
      <c r="C130" s="29"/>
      <c r="I130" s="29"/>
      <c r="J130" s="29"/>
      <c r="O130" s="29"/>
    </row>
    <row r="131" spans="3:15" s="28" customFormat="1" x14ac:dyDescent="0.2">
      <c r="C131" s="29"/>
      <c r="I131" s="29"/>
      <c r="J131" s="29"/>
      <c r="O131" s="29"/>
    </row>
    <row r="132" spans="3:15" s="28" customFormat="1" x14ac:dyDescent="0.2">
      <c r="C132" s="29"/>
      <c r="I132" s="29"/>
      <c r="J132" s="29"/>
      <c r="O132" s="29"/>
    </row>
    <row r="133" spans="3:15" s="28" customFormat="1" x14ac:dyDescent="0.2">
      <c r="C133" s="29"/>
      <c r="I133" s="29"/>
      <c r="J133" s="29"/>
      <c r="O133" s="29"/>
    </row>
    <row r="134" spans="3:15" s="28" customFormat="1" x14ac:dyDescent="0.2">
      <c r="C134" s="29"/>
      <c r="I134" s="29"/>
      <c r="J134" s="29"/>
      <c r="O134" s="29"/>
    </row>
    <row r="135" spans="3:15" s="28" customFormat="1" x14ac:dyDescent="0.2">
      <c r="C135" s="29"/>
      <c r="I135" s="29"/>
      <c r="J135" s="29"/>
      <c r="O135" s="29"/>
    </row>
    <row r="136" spans="3:15" s="28" customFormat="1" x14ac:dyDescent="0.2">
      <c r="C136" s="29"/>
      <c r="I136" s="29"/>
      <c r="J136" s="29"/>
      <c r="O136" s="29"/>
    </row>
    <row r="137" spans="3:15" s="28" customFormat="1" x14ac:dyDescent="0.2">
      <c r="C137" s="29"/>
      <c r="I137" s="29"/>
      <c r="J137" s="29"/>
      <c r="O137" s="29"/>
    </row>
    <row r="138" spans="3:15" s="28" customFormat="1" x14ac:dyDescent="0.2">
      <c r="C138" s="29"/>
      <c r="I138" s="29"/>
      <c r="J138" s="29"/>
      <c r="O138" s="29"/>
    </row>
    <row r="139" spans="3:15" s="28" customFormat="1" x14ac:dyDescent="0.2">
      <c r="C139" s="29"/>
      <c r="I139" s="29"/>
      <c r="J139" s="29"/>
      <c r="O139" s="29"/>
    </row>
    <row r="140" spans="3:15" s="28" customFormat="1" x14ac:dyDescent="0.2">
      <c r="C140" s="29"/>
      <c r="I140" s="29"/>
      <c r="J140" s="29"/>
      <c r="O140" s="29"/>
    </row>
    <row r="141" spans="3:15" s="28" customFormat="1" x14ac:dyDescent="0.2">
      <c r="C141" s="29"/>
      <c r="I141" s="29"/>
      <c r="J141" s="29"/>
      <c r="O141" s="29"/>
    </row>
    <row r="142" spans="3:15" s="28" customFormat="1" x14ac:dyDescent="0.2">
      <c r="C142" s="29"/>
      <c r="I142" s="29"/>
      <c r="J142" s="29"/>
      <c r="O142" s="29"/>
    </row>
    <row r="143" spans="3:15" s="28" customFormat="1" x14ac:dyDescent="0.2">
      <c r="C143" s="29"/>
      <c r="I143" s="29"/>
      <c r="J143" s="29"/>
      <c r="O143" s="29"/>
    </row>
    <row r="144" spans="3:15" s="28" customFormat="1" x14ac:dyDescent="0.2">
      <c r="C144" s="29"/>
      <c r="I144" s="29"/>
      <c r="J144" s="29"/>
      <c r="O144" s="29"/>
    </row>
    <row r="145" spans="3:15" s="28" customFormat="1" x14ac:dyDescent="0.2">
      <c r="C145" s="29"/>
      <c r="I145" s="29"/>
      <c r="J145" s="29"/>
      <c r="O145" s="29"/>
    </row>
    <row r="146" spans="3:15" s="28" customFormat="1" x14ac:dyDescent="0.2">
      <c r="C146" s="29"/>
      <c r="I146" s="29"/>
      <c r="J146" s="29"/>
      <c r="O146" s="29"/>
    </row>
    <row r="147" spans="3:15" s="28" customFormat="1" x14ac:dyDescent="0.2">
      <c r="C147" s="29"/>
      <c r="I147" s="29"/>
      <c r="J147" s="29"/>
      <c r="O147" s="29"/>
    </row>
    <row r="148" spans="3:15" s="28" customFormat="1" x14ac:dyDescent="0.2">
      <c r="C148" s="29"/>
      <c r="I148" s="29"/>
      <c r="J148" s="29"/>
      <c r="O148" s="29"/>
    </row>
    <row r="149" spans="3:15" s="28" customFormat="1" x14ac:dyDescent="0.2">
      <c r="C149" s="29"/>
      <c r="I149" s="29"/>
      <c r="J149" s="29"/>
      <c r="O149" s="29"/>
    </row>
    <row r="150" spans="3:15" s="28" customFormat="1" x14ac:dyDescent="0.2">
      <c r="C150" s="29"/>
      <c r="I150" s="29"/>
      <c r="J150" s="29"/>
      <c r="O150" s="29"/>
    </row>
    <row r="151" spans="3:15" s="28" customFormat="1" x14ac:dyDescent="0.2">
      <c r="C151" s="29"/>
      <c r="I151" s="29"/>
      <c r="J151" s="29"/>
      <c r="O151" s="29"/>
    </row>
    <row r="152" spans="3:15" s="28" customFormat="1" x14ac:dyDescent="0.2">
      <c r="C152" s="29"/>
      <c r="I152" s="29"/>
      <c r="J152" s="29"/>
      <c r="O152" s="29"/>
    </row>
    <row r="153" spans="3:15" s="28" customFormat="1" x14ac:dyDescent="0.2">
      <c r="C153" s="29"/>
      <c r="I153" s="29"/>
      <c r="J153" s="29"/>
      <c r="O153" s="29"/>
    </row>
    <row r="154" spans="3:15" s="28" customFormat="1" x14ac:dyDescent="0.2">
      <c r="C154" s="29"/>
      <c r="I154" s="29"/>
      <c r="J154" s="29"/>
      <c r="O154" s="29"/>
    </row>
    <row r="155" spans="3:15" s="28" customFormat="1" x14ac:dyDescent="0.2">
      <c r="C155" s="29"/>
      <c r="I155" s="29"/>
      <c r="J155" s="29"/>
      <c r="O155" s="29"/>
    </row>
    <row r="156" spans="3:15" s="28" customFormat="1" x14ac:dyDescent="0.2">
      <c r="C156" s="29"/>
      <c r="I156" s="29"/>
      <c r="J156" s="29"/>
      <c r="O156" s="29"/>
    </row>
    <row r="157" spans="3:15" s="28" customFormat="1" x14ac:dyDescent="0.2">
      <c r="C157" s="29"/>
      <c r="I157" s="29"/>
      <c r="J157" s="29"/>
      <c r="O157" s="29"/>
    </row>
    <row r="158" spans="3:15" s="28" customFormat="1" x14ac:dyDescent="0.2">
      <c r="C158" s="29"/>
      <c r="I158" s="29"/>
      <c r="J158" s="29"/>
      <c r="O158" s="29"/>
    </row>
    <row r="159" spans="3:15" s="28" customFormat="1" x14ac:dyDescent="0.2">
      <c r="C159" s="29"/>
      <c r="I159" s="29"/>
      <c r="J159" s="29"/>
      <c r="O159" s="29"/>
    </row>
    <row r="160" spans="3:15" s="28" customFormat="1" x14ac:dyDescent="0.2">
      <c r="C160" s="29"/>
      <c r="I160" s="29"/>
      <c r="J160" s="29"/>
      <c r="O160" s="29"/>
    </row>
    <row r="161" spans="3:15" s="28" customFormat="1" x14ac:dyDescent="0.2">
      <c r="C161" s="29"/>
      <c r="I161" s="29"/>
      <c r="J161" s="29"/>
      <c r="O161" s="29"/>
    </row>
    <row r="162" spans="3:15" s="28" customFormat="1" x14ac:dyDescent="0.2">
      <c r="C162" s="29"/>
      <c r="I162" s="29"/>
      <c r="J162" s="29"/>
      <c r="O162" s="29"/>
    </row>
    <row r="163" spans="3:15" s="28" customFormat="1" x14ac:dyDescent="0.2">
      <c r="C163" s="29"/>
      <c r="I163" s="29"/>
      <c r="J163" s="29"/>
      <c r="O163" s="29"/>
    </row>
    <row r="164" spans="3:15" s="28" customFormat="1" x14ac:dyDescent="0.2">
      <c r="C164" s="29"/>
      <c r="I164" s="29"/>
      <c r="J164" s="29"/>
      <c r="O164" s="29"/>
    </row>
    <row r="165" spans="3:15" s="28" customFormat="1" x14ac:dyDescent="0.2">
      <c r="C165" s="29"/>
      <c r="I165" s="29"/>
      <c r="J165" s="29"/>
      <c r="O165" s="29"/>
    </row>
    <row r="166" spans="3:15" s="28" customFormat="1" x14ac:dyDescent="0.2">
      <c r="C166" s="29"/>
      <c r="I166" s="29"/>
      <c r="J166" s="29"/>
      <c r="O166" s="29"/>
    </row>
    <row r="167" spans="3:15" s="28" customFormat="1" x14ac:dyDescent="0.2">
      <c r="C167" s="29"/>
      <c r="I167" s="29"/>
      <c r="J167" s="29"/>
      <c r="O167" s="29"/>
    </row>
    <row r="168" spans="3:15" s="28" customFormat="1" x14ac:dyDescent="0.2">
      <c r="C168" s="29"/>
      <c r="I168" s="29"/>
      <c r="J168" s="29"/>
      <c r="O168" s="29"/>
    </row>
    <row r="169" spans="3:15" s="28" customFormat="1" x14ac:dyDescent="0.2">
      <c r="C169" s="29"/>
      <c r="I169" s="29"/>
      <c r="J169" s="29"/>
      <c r="O169" s="29"/>
    </row>
    <row r="170" spans="3:15" s="28" customFormat="1" x14ac:dyDescent="0.2">
      <c r="C170" s="29"/>
      <c r="I170" s="29"/>
      <c r="J170" s="29"/>
      <c r="O170" s="29"/>
    </row>
    <row r="171" spans="3:15" s="28" customFormat="1" x14ac:dyDescent="0.2">
      <c r="C171" s="29"/>
      <c r="I171" s="29"/>
      <c r="J171" s="29"/>
      <c r="O171" s="29"/>
    </row>
    <row r="172" spans="3:15" s="28" customFormat="1" x14ac:dyDescent="0.2">
      <c r="C172" s="29"/>
      <c r="I172" s="29"/>
      <c r="J172" s="29"/>
      <c r="O172" s="29"/>
    </row>
    <row r="173" spans="3:15" s="28" customFormat="1" x14ac:dyDescent="0.2">
      <c r="C173" s="29"/>
      <c r="I173" s="29"/>
      <c r="J173" s="29"/>
      <c r="O173" s="29"/>
    </row>
    <row r="174" spans="3:15" s="28" customFormat="1" x14ac:dyDescent="0.2">
      <c r="C174" s="29"/>
      <c r="I174" s="29"/>
      <c r="J174" s="29"/>
      <c r="O174" s="29"/>
    </row>
    <row r="175" spans="3:15" s="28" customFormat="1" x14ac:dyDescent="0.2">
      <c r="C175" s="29"/>
      <c r="I175" s="29"/>
      <c r="J175" s="29"/>
      <c r="O175" s="29"/>
    </row>
    <row r="176" spans="3:15" s="28" customFormat="1" x14ac:dyDescent="0.2">
      <c r="C176" s="29"/>
      <c r="I176" s="29"/>
      <c r="J176" s="29"/>
      <c r="O176" s="29"/>
    </row>
    <row r="177" spans="3:15" s="28" customFormat="1" x14ac:dyDescent="0.2">
      <c r="C177" s="29"/>
      <c r="I177" s="29"/>
      <c r="J177" s="29"/>
      <c r="O177" s="29"/>
    </row>
    <row r="178" spans="3:15" s="28" customFormat="1" x14ac:dyDescent="0.2">
      <c r="C178" s="29"/>
      <c r="I178" s="29"/>
      <c r="J178" s="29"/>
      <c r="O178" s="29"/>
    </row>
    <row r="179" spans="3:15" s="28" customFormat="1" x14ac:dyDescent="0.2">
      <c r="C179" s="29"/>
      <c r="I179" s="29"/>
      <c r="J179" s="29"/>
      <c r="O179" s="29"/>
    </row>
    <row r="180" spans="3:15" s="28" customFormat="1" x14ac:dyDescent="0.2">
      <c r="C180" s="29"/>
      <c r="I180" s="29"/>
      <c r="J180" s="29"/>
      <c r="O180" s="29"/>
    </row>
    <row r="181" spans="3:15" s="28" customFormat="1" x14ac:dyDescent="0.2">
      <c r="C181" s="29"/>
      <c r="I181" s="29"/>
      <c r="J181" s="29"/>
      <c r="O181" s="29"/>
    </row>
    <row r="182" spans="3:15" s="28" customFormat="1" x14ac:dyDescent="0.2">
      <c r="C182" s="29"/>
      <c r="I182" s="29"/>
      <c r="J182" s="29"/>
      <c r="O182" s="29"/>
    </row>
    <row r="183" spans="3:15" s="28" customFormat="1" x14ac:dyDescent="0.2">
      <c r="C183" s="29"/>
      <c r="I183" s="29"/>
      <c r="J183" s="29"/>
      <c r="O183" s="29"/>
    </row>
    <row r="184" spans="3:15" s="28" customFormat="1" x14ac:dyDescent="0.2">
      <c r="C184" s="29"/>
      <c r="I184" s="29"/>
      <c r="J184" s="29"/>
      <c r="O184" s="29"/>
    </row>
    <row r="185" spans="3:15" s="28" customFormat="1" x14ac:dyDescent="0.2">
      <c r="C185" s="29"/>
      <c r="I185" s="29"/>
      <c r="J185" s="29"/>
      <c r="O185" s="29"/>
    </row>
    <row r="186" spans="3:15" s="28" customFormat="1" x14ac:dyDescent="0.2">
      <c r="C186" s="29"/>
      <c r="I186" s="29"/>
      <c r="J186" s="29"/>
      <c r="O186" s="29"/>
    </row>
    <row r="187" spans="3:15" s="28" customFormat="1" x14ac:dyDescent="0.2">
      <c r="C187" s="29"/>
      <c r="I187" s="29"/>
      <c r="J187" s="29"/>
      <c r="O187" s="29"/>
    </row>
    <row r="188" spans="3:15" s="28" customFormat="1" x14ac:dyDescent="0.2">
      <c r="C188" s="29"/>
      <c r="I188" s="29"/>
      <c r="J188" s="29"/>
      <c r="O188" s="29"/>
    </row>
    <row r="189" spans="3:15" s="28" customFormat="1" x14ac:dyDescent="0.2">
      <c r="C189" s="29"/>
      <c r="I189" s="29"/>
      <c r="J189" s="29"/>
      <c r="O189" s="29"/>
    </row>
    <row r="190" spans="3:15" s="28" customFormat="1" x14ac:dyDescent="0.2">
      <c r="C190" s="29"/>
      <c r="I190" s="29"/>
      <c r="J190" s="29"/>
      <c r="O190" s="29"/>
    </row>
    <row r="191" spans="3:15" s="28" customFormat="1" x14ac:dyDescent="0.2">
      <c r="C191" s="29"/>
      <c r="I191" s="29"/>
      <c r="J191" s="29"/>
      <c r="O191" s="29"/>
    </row>
    <row r="192" spans="3:15" s="28" customFormat="1" x14ac:dyDescent="0.2">
      <c r="C192" s="29"/>
      <c r="I192" s="29"/>
      <c r="J192" s="29"/>
      <c r="O192" s="29"/>
    </row>
    <row r="193" spans="3:15" s="28" customFormat="1" x14ac:dyDescent="0.2">
      <c r="C193" s="29"/>
      <c r="I193" s="29"/>
      <c r="J193" s="29"/>
      <c r="O193" s="29"/>
    </row>
    <row r="194" spans="3:15" s="28" customFormat="1" x14ac:dyDescent="0.2">
      <c r="C194" s="29"/>
      <c r="I194" s="29"/>
      <c r="J194" s="29"/>
      <c r="O194" s="29"/>
    </row>
    <row r="195" spans="3:15" s="28" customFormat="1" x14ac:dyDescent="0.2">
      <c r="C195" s="29"/>
      <c r="I195" s="29"/>
      <c r="J195" s="29"/>
      <c r="O195" s="29"/>
    </row>
    <row r="196" spans="3:15" s="28" customFormat="1" x14ac:dyDescent="0.2">
      <c r="C196" s="29"/>
      <c r="I196" s="29"/>
      <c r="J196" s="29"/>
      <c r="O196" s="29"/>
    </row>
    <row r="197" spans="3:15" s="28" customFormat="1" x14ac:dyDescent="0.2">
      <c r="C197" s="29"/>
      <c r="I197" s="29"/>
      <c r="J197" s="29"/>
      <c r="O197" s="29"/>
    </row>
    <row r="198" spans="3:15" s="28" customFormat="1" x14ac:dyDescent="0.2">
      <c r="C198" s="29"/>
      <c r="I198" s="29"/>
      <c r="J198" s="29"/>
      <c r="O198" s="29"/>
    </row>
    <row r="199" spans="3:15" s="28" customFormat="1" x14ac:dyDescent="0.2">
      <c r="C199" s="29"/>
      <c r="I199" s="29"/>
      <c r="J199" s="29"/>
      <c r="O199" s="29"/>
    </row>
    <row r="200" spans="3:15" s="28" customFormat="1" x14ac:dyDescent="0.2">
      <c r="C200" s="29"/>
      <c r="I200" s="29"/>
      <c r="J200" s="29"/>
      <c r="O200" s="29"/>
    </row>
    <row r="201" spans="3:15" s="28" customFormat="1" x14ac:dyDescent="0.2">
      <c r="C201" s="29"/>
      <c r="I201" s="29"/>
      <c r="J201" s="29"/>
      <c r="O201" s="29"/>
    </row>
    <row r="202" spans="3:15" s="28" customFormat="1" x14ac:dyDescent="0.2">
      <c r="C202" s="29"/>
      <c r="I202" s="29"/>
      <c r="J202" s="29"/>
      <c r="O202" s="29"/>
    </row>
    <row r="203" spans="3:15" s="28" customFormat="1" x14ac:dyDescent="0.2">
      <c r="C203" s="29"/>
      <c r="I203" s="29"/>
      <c r="J203" s="29"/>
      <c r="O203" s="29"/>
    </row>
    <row r="204" spans="3:15" s="28" customFormat="1" x14ac:dyDescent="0.2">
      <c r="C204" s="29"/>
      <c r="I204" s="29"/>
      <c r="J204" s="29"/>
      <c r="O204" s="29"/>
    </row>
    <row r="205" spans="3:15" s="28" customFormat="1" x14ac:dyDescent="0.2">
      <c r="C205" s="29"/>
      <c r="I205" s="29"/>
      <c r="J205" s="29"/>
      <c r="O205" s="29"/>
    </row>
    <row r="206" spans="3:15" s="28" customFormat="1" x14ac:dyDescent="0.2">
      <c r="C206" s="29"/>
      <c r="I206" s="29"/>
      <c r="J206" s="29"/>
      <c r="O206" s="29"/>
    </row>
    <row r="207" spans="3:15" s="28" customFormat="1" x14ac:dyDescent="0.2">
      <c r="C207" s="29"/>
      <c r="I207" s="29"/>
      <c r="J207" s="29"/>
      <c r="O207" s="29"/>
    </row>
    <row r="208" spans="3:15" s="28" customFormat="1" x14ac:dyDescent="0.2">
      <c r="C208" s="29"/>
      <c r="I208" s="29"/>
      <c r="J208" s="29"/>
      <c r="O208" s="29"/>
    </row>
    <row r="209" spans="3:15" s="28" customFormat="1" x14ac:dyDescent="0.2">
      <c r="C209" s="29"/>
      <c r="I209" s="29"/>
      <c r="J209" s="29"/>
      <c r="O209" s="29"/>
    </row>
    <row r="210" spans="3:15" s="28" customFormat="1" x14ac:dyDescent="0.2">
      <c r="C210" s="29"/>
      <c r="I210" s="29"/>
      <c r="J210" s="29"/>
      <c r="O210" s="29"/>
    </row>
    <row r="211" spans="3:15" s="28" customFormat="1" x14ac:dyDescent="0.2">
      <c r="C211" s="29"/>
      <c r="I211" s="29"/>
      <c r="J211" s="29"/>
      <c r="O211" s="29"/>
    </row>
    <row r="212" spans="3:15" s="28" customFormat="1" x14ac:dyDescent="0.2">
      <c r="C212" s="29"/>
      <c r="I212" s="29"/>
      <c r="J212" s="29"/>
      <c r="O212" s="29"/>
    </row>
    <row r="213" spans="3:15" s="28" customFormat="1" x14ac:dyDescent="0.2">
      <c r="C213" s="29"/>
      <c r="I213" s="29"/>
      <c r="J213" s="29"/>
      <c r="O213" s="29"/>
    </row>
    <row r="214" spans="3:15" s="28" customFormat="1" x14ac:dyDescent="0.2">
      <c r="C214" s="29"/>
      <c r="I214" s="29"/>
      <c r="J214" s="29"/>
      <c r="O214" s="29"/>
    </row>
    <row r="215" spans="3:15" s="28" customFormat="1" x14ac:dyDescent="0.2">
      <c r="C215" s="29"/>
      <c r="I215" s="29"/>
      <c r="J215" s="29"/>
      <c r="O215" s="29"/>
    </row>
    <row r="216" spans="3:15" s="28" customFormat="1" x14ac:dyDescent="0.2">
      <c r="C216" s="29"/>
      <c r="I216" s="29"/>
      <c r="J216" s="29"/>
      <c r="O216" s="29"/>
    </row>
    <row r="217" spans="3:15" s="28" customFormat="1" x14ac:dyDescent="0.2">
      <c r="C217" s="29"/>
      <c r="I217" s="29"/>
      <c r="J217" s="29"/>
      <c r="O217" s="29"/>
    </row>
    <row r="218" spans="3:15" s="28" customFormat="1" x14ac:dyDescent="0.2">
      <c r="C218" s="29"/>
      <c r="I218" s="29"/>
      <c r="J218" s="29"/>
      <c r="O218" s="29"/>
    </row>
    <row r="219" spans="3:15" s="28" customFormat="1" x14ac:dyDescent="0.2">
      <c r="C219" s="29"/>
      <c r="I219" s="29"/>
      <c r="J219" s="29"/>
      <c r="O219" s="29"/>
    </row>
    <row r="220" spans="3:15" s="28" customFormat="1" x14ac:dyDescent="0.2">
      <c r="C220" s="29"/>
      <c r="I220" s="29"/>
      <c r="J220" s="29"/>
      <c r="O220" s="29"/>
    </row>
    <row r="221" spans="3:15" s="28" customFormat="1" x14ac:dyDescent="0.2">
      <c r="C221" s="29"/>
      <c r="I221" s="29"/>
      <c r="J221" s="29"/>
      <c r="O221" s="29"/>
    </row>
    <row r="222" spans="3:15" s="28" customFormat="1" x14ac:dyDescent="0.2">
      <c r="C222" s="29"/>
      <c r="I222" s="29"/>
      <c r="J222" s="29"/>
      <c r="O222" s="29"/>
    </row>
    <row r="223" spans="3:15" s="28" customFormat="1" x14ac:dyDescent="0.2">
      <c r="C223" s="29"/>
      <c r="I223" s="29"/>
      <c r="J223" s="29"/>
      <c r="O223" s="29"/>
    </row>
    <row r="224" spans="3:15" s="28" customFormat="1" x14ac:dyDescent="0.2">
      <c r="C224" s="29"/>
      <c r="I224" s="29"/>
      <c r="J224" s="29"/>
      <c r="O224" s="29"/>
    </row>
    <row r="225" spans="3:15" s="28" customFormat="1" x14ac:dyDescent="0.2">
      <c r="C225" s="29"/>
      <c r="I225" s="29"/>
      <c r="J225" s="29"/>
      <c r="O225" s="29"/>
    </row>
    <row r="226" spans="3:15" s="28" customFormat="1" x14ac:dyDescent="0.2">
      <c r="C226" s="29"/>
      <c r="I226" s="29"/>
      <c r="J226" s="29"/>
      <c r="O226" s="29"/>
    </row>
    <row r="227" spans="3:15" s="28" customFormat="1" x14ac:dyDescent="0.2">
      <c r="C227" s="29"/>
      <c r="I227" s="29"/>
      <c r="J227" s="29"/>
      <c r="O227" s="29"/>
    </row>
    <row r="228" spans="3:15" s="28" customFormat="1" x14ac:dyDescent="0.2">
      <c r="C228" s="29"/>
      <c r="I228" s="29"/>
      <c r="J228" s="29"/>
      <c r="O228" s="29"/>
    </row>
    <row r="229" spans="3:15" s="28" customFormat="1" x14ac:dyDescent="0.2">
      <c r="C229" s="29"/>
      <c r="I229" s="29"/>
      <c r="J229" s="29"/>
      <c r="O229" s="29"/>
    </row>
    <row r="230" spans="3:15" s="28" customFormat="1" x14ac:dyDescent="0.2">
      <c r="C230" s="29"/>
      <c r="I230" s="29"/>
      <c r="J230" s="29"/>
      <c r="O230" s="29"/>
    </row>
    <row r="231" spans="3:15" s="28" customFormat="1" x14ac:dyDescent="0.2">
      <c r="C231" s="29"/>
      <c r="I231" s="29"/>
      <c r="J231" s="29"/>
      <c r="O231" s="29"/>
    </row>
    <row r="232" spans="3:15" s="28" customFormat="1" x14ac:dyDescent="0.2">
      <c r="C232" s="29"/>
      <c r="I232" s="29"/>
      <c r="J232" s="29"/>
      <c r="O232" s="29"/>
    </row>
    <row r="233" spans="3:15" s="28" customFormat="1" x14ac:dyDescent="0.2">
      <c r="C233" s="29"/>
      <c r="I233" s="29"/>
      <c r="J233" s="29"/>
      <c r="O233" s="29"/>
    </row>
    <row r="234" spans="3:15" s="28" customFormat="1" x14ac:dyDescent="0.2">
      <c r="C234" s="29"/>
      <c r="I234" s="29"/>
      <c r="J234" s="29"/>
      <c r="O234" s="29"/>
    </row>
    <row r="235" spans="3:15" s="28" customFormat="1" x14ac:dyDescent="0.2">
      <c r="C235" s="29"/>
      <c r="I235" s="29"/>
      <c r="J235" s="29"/>
      <c r="O235" s="29"/>
    </row>
    <row r="236" spans="3:15" s="28" customFormat="1" x14ac:dyDescent="0.2">
      <c r="C236" s="29"/>
      <c r="I236" s="29"/>
      <c r="J236" s="29"/>
      <c r="O236" s="29"/>
    </row>
    <row r="237" spans="3:15" s="28" customFormat="1" x14ac:dyDescent="0.2">
      <c r="C237" s="29"/>
      <c r="I237" s="29"/>
      <c r="J237" s="29"/>
      <c r="O237" s="29"/>
    </row>
  </sheetData>
  <mergeCells count="12">
    <mergeCell ref="A3:V3"/>
    <mergeCell ref="A4:A5"/>
    <mergeCell ref="B4:B5"/>
    <mergeCell ref="C4:C5"/>
    <mergeCell ref="D4:H4"/>
    <mergeCell ref="W4:W5"/>
    <mergeCell ref="I4:I5"/>
    <mergeCell ref="O4:O5"/>
    <mergeCell ref="P4:T4"/>
    <mergeCell ref="U4:U5"/>
    <mergeCell ref="J4:N4"/>
    <mergeCell ref="V4:V5"/>
  </mergeCells>
  <pageMargins left="0.2" right="0.2" top="0.75" bottom="0.75" header="0.31" footer="0.31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zoomScaleNormal="100" workbookViewId="0">
      <pane ySplit="4" topLeftCell="A72" activePane="bottomLeft" state="frozen"/>
      <selection activeCell="G105" sqref="G105:G106"/>
      <selection pane="bottomLeft" activeCell="G8" sqref="G8:G93"/>
    </sheetView>
  </sheetViews>
  <sheetFormatPr defaultRowHeight="12.75" x14ac:dyDescent="0.2"/>
  <cols>
    <col min="1" max="1" width="3.85546875" customWidth="1"/>
    <col min="2" max="2" width="31.5703125" customWidth="1"/>
    <col min="3" max="3" width="10.85546875" style="23" customWidth="1"/>
    <col min="4" max="4" width="8.7109375" style="23" customWidth="1"/>
    <col min="5" max="5" width="10.42578125" style="23" customWidth="1"/>
    <col min="6" max="6" width="10.85546875" customWidth="1"/>
    <col min="7" max="7" width="10.5703125" customWidth="1"/>
    <col min="8" max="8" width="12" customWidth="1"/>
    <col min="9" max="9" width="13.42578125" customWidth="1"/>
    <col min="10" max="10" width="14.5703125" customWidth="1"/>
    <col min="11" max="11" width="12.140625" customWidth="1"/>
    <col min="12" max="12" width="23.5703125" customWidth="1"/>
    <col min="13" max="13" width="16" customWidth="1"/>
  </cols>
  <sheetData>
    <row r="1" spans="1:14" ht="18" customHeight="1" x14ac:dyDescent="0.2">
      <c r="A1" s="1"/>
      <c r="B1" s="1"/>
      <c r="C1" s="21"/>
      <c r="D1" s="21"/>
      <c r="E1" s="21"/>
      <c r="F1" s="1"/>
      <c r="G1" s="1"/>
      <c r="H1" s="1"/>
      <c r="I1" s="1"/>
      <c r="J1" s="1"/>
      <c r="K1" s="1"/>
      <c r="L1" s="2" t="s">
        <v>82</v>
      </c>
    </row>
    <row r="2" spans="1:14" ht="80.25" customHeight="1" x14ac:dyDescent="0.2">
      <c r="A2" s="96" t="s">
        <v>148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4" ht="26.25" customHeight="1" x14ac:dyDescent="0.2">
      <c r="A3" s="97" t="s">
        <v>77</v>
      </c>
      <c r="B3" s="97" t="s">
        <v>2</v>
      </c>
      <c r="C3" s="104" t="s">
        <v>104</v>
      </c>
      <c r="D3" s="100" t="s">
        <v>124</v>
      </c>
      <c r="E3" s="102"/>
      <c r="F3" s="100" t="s">
        <v>83</v>
      </c>
      <c r="G3" s="101"/>
      <c r="H3" s="101"/>
      <c r="I3" s="101"/>
      <c r="J3" s="102"/>
      <c r="K3" s="97" t="s">
        <v>119</v>
      </c>
      <c r="L3" s="97" t="s">
        <v>145</v>
      </c>
      <c r="M3" s="95" t="s">
        <v>143</v>
      </c>
    </row>
    <row r="4" spans="1:14" ht="134.25" customHeight="1" x14ac:dyDescent="0.2">
      <c r="A4" s="99"/>
      <c r="B4" s="99"/>
      <c r="C4" s="105"/>
      <c r="D4" s="65" t="s">
        <v>125</v>
      </c>
      <c r="E4" s="3" t="s">
        <v>126</v>
      </c>
      <c r="F4" s="3" t="s">
        <v>135</v>
      </c>
      <c r="G4" s="3" t="s">
        <v>149</v>
      </c>
      <c r="H4" s="3" t="s">
        <v>103</v>
      </c>
      <c r="I4" s="3" t="s">
        <v>136</v>
      </c>
      <c r="J4" s="3" t="s">
        <v>150</v>
      </c>
      <c r="K4" s="99"/>
      <c r="L4" s="106"/>
      <c r="M4" s="95"/>
    </row>
    <row r="5" spans="1:14" x14ac:dyDescent="0.2">
      <c r="A5" s="4">
        <v>1</v>
      </c>
      <c r="B5" s="5">
        <v>2</v>
      </c>
      <c r="C5" s="22">
        <v>3</v>
      </c>
      <c r="D5" s="4">
        <v>4</v>
      </c>
      <c r="E5" s="5">
        <v>5</v>
      </c>
      <c r="F5" s="22">
        <v>6</v>
      </c>
      <c r="G5" s="4">
        <v>7</v>
      </c>
      <c r="H5" s="5">
        <v>8</v>
      </c>
      <c r="I5" s="22">
        <v>9</v>
      </c>
      <c r="J5" s="4">
        <v>10</v>
      </c>
      <c r="K5" s="5">
        <v>11</v>
      </c>
      <c r="L5" s="22">
        <v>12</v>
      </c>
      <c r="M5" s="67"/>
    </row>
    <row r="6" spans="1:14" x14ac:dyDescent="0.2">
      <c r="A6" s="14"/>
      <c r="B6" s="15" t="s">
        <v>3</v>
      </c>
      <c r="C6" s="13">
        <f>SUM(C8:C93)</f>
        <v>54</v>
      </c>
      <c r="D6" s="13">
        <f>SUM(D8:D93)</f>
        <v>4</v>
      </c>
      <c r="E6" s="13">
        <f>SUM(E8:E93)</f>
        <v>50</v>
      </c>
      <c r="F6" s="13"/>
      <c r="G6" s="13"/>
      <c r="H6" s="13"/>
      <c r="I6" s="13"/>
      <c r="J6" s="13"/>
      <c r="K6" s="24">
        <f>SUM(K8:K93)</f>
        <v>615.33000000000015</v>
      </c>
      <c r="L6" s="26">
        <f>SUM(L8:L93)</f>
        <v>180.49999999999994</v>
      </c>
      <c r="M6" s="68">
        <f>SUM(M8:M93)</f>
        <v>2693.6198935505995</v>
      </c>
    </row>
    <row r="7" spans="1:14" ht="11.25" customHeight="1" x14ac:dyDescent="0.2">
      <c r="A7" s="14"/>
      <c r="B7" s="6"/>
      <c r="C7" s="10"/>
      <c r="D7" s="10"/>
      <c r="E7" s="10"/>
      <c r="F7" s="9"/>
      <c r="G7" s="9"/>
      <c r="H7" s="9"/>
      <c r="I7" s="9"/>
      <c r="J7" s="9"/>
      <c r="K7" s="9"/>
      <c r="L7" s="18"/>
      <c r="M7" s="67"/>
    </row>
    <row r="8" spans="1:14" ht="14.25" customHeight="1" x14ac:dyDescent="0.2">
      <c r="A8" s="14">
        <v>1</v>
      </c>
      <c r="B8" s="60" t="s">
        <v>106</v>
      </c>
      <c r="C8" s="11">
        <f>D8+E8</f>
        <v>0</v>
      </c>
      <c r="D8" s="77">
        <v>0</v>
      </c>
      <c r="E8" s="77">
        <v>0</v>
      </c>
      <c r="F8" s="12">
        <v>2932.86</v>
      </c>
      <c r="G8" s="12">
        <f>F8*1.043</f>
        <v>3058.97298</v>
      </c>
      <c r="H8" s="20">
        <v>1</v>
      </c>
      <c r="I8" s="12">
        <f>F8*H8</f>
        <v>2932.86</v>
      </c>
      <c r="J8" s="9">
        <f>G8*H8</f>
        <v>3058.97298</v>
      </c>
      <c r="K8" s="12">
        <v>0</v>
      </c>
      <c r="L8" s="20">
        <f>ROUND(((D8*I8+E8*J8+K8)/1000),1)</f>
        <v>0</v>
      </c>
      <c r="M8" s="69">
        <f>(D8*I8+E8*J8)*1.5/100</f>
        <v>0</v>
      </c>
      <c r="N8" s="70">
        <f>M8-K8</f>
        <v>0</v>
      </c>
    </row>
    <row r="9" spans="1:14" ht="14.25" customHeight="1" x14ac:dyDescent="0.2">
      <c r="A9" s="14">
        <v>2</v>
      </c>
      <c r="B9" s="60" t="s">
        <v>55</v>
      </c>
      <c r="C9" s="11">
        <f t="shared" ref="C9:C72" si="0">D9+E9</f>
        <v>0</v>
      </c>
      <c r="D9" s="77">
        <v>0</v>
      </c>
      <c r="E9" s="77">
        <v>0</v>
      </c>
      <c r="F9" s="12">
        <v>2932.86</v>
      </c>
      <c r="G9" s="12">
        <f t="shared" ref="G9:G72" si="1">F9*1.043</f>
        <v>3058.97298</v>
      </c>
      <c r="H9" s="20">
        <v>1.4</v>
      </c>
      <c r="I9" s="12">
        <f t="shared" ref="I9:I67" si="2">F9*H9</f>
        <v>4106.0039999999999</v>
      </c>
      <c r="J9" s="9">
        <f t="shared" ref="J9:J67" si="3">G9*H9</f>
        <v>4282.5621719999999</v>
      </c>
      <c r="K9" s="12">
        <v>0</v>
      </c>
      <c r="L9" s="20">
        <f t="shared" ref="L9:L72" si="4">ROUND(((D9*I9+E9*J9+K9)/1000),1)</f>
        <v>0</v>
      </c>
      <c r="M9" s="69">
        <f t="shared" ref="M9:M72" si="5">(D9*I9+E9*J9)*1.5/100</f>
        <v>0</v>
      </c>
      <c r="N9" s="70">
        <f t="shared" ref="N9:N72" si="6">M9-K9</f>
        <v>0</v>
      </c>
    </row>
    <row r="10" spans="1:14" ht="14.25" customHeight="1" x14ac:dyDescent="0.2">
      <c r="A10" s="14">
        <v>3</v>
      </c>
      <c r="B10" s="60" t="s">
        <v>39</v>
      </c>
      <c r="C10" s="11">
        <f t="shared" si="0"/>
        <v>0</v>
      </c>
      <c r="D10" s="77">
        <v>0</v>
      </c>
      <c r="E10" s="77">
        <v>0</v>
      </c>
      <c r="F10" s="12">
        <v>2932.86</v>
      </c>
      <c r="G10" s="12">
        <f t="shared" si="1"/>
        <v>3058.97298</v>
      </c>
      <c r="H10" s="20">
        <v>1.1499999999999999</v>
      </c>
      <c r="I10" s="12">
        <f t="shared" si="2"/>
        <v>3372.7889999999998</v>
      </c>
      <c r="J10" s="9">
        <f t="shared" si="3"/>
        <v>3517.8189269999998</v>
      </c>
      <c r="K10" s="12">
        <v>0</v>
      </c>
      <c r="L10" s="20">
        <f t="shared" si="4"/>
        <v>0</v>
      </c>
      <c r="M10" s="69">
        <f t="shared" si="5"/>
        <v>0</v>
      </c>
      <c r="N10" s="70">
        <f t="shared" si="6"/>
        <v>0</v>
      </c>
    </row>
    <row r="11" spans="1:14" ht="14.25" customHeight="1" x14ac:dyDescent="0.2">
      <c r="A11" s="14">
        <v>4</v>
      </c>
      <c r="B11" s="60" t="s">
        <v>56</v>
      </c>
      <c r="C11" s="11">
        <f t="shared" si="0"/>
        <v>0</v>
      </c>
      <c r="D11" s="77">
        <v>0</v>
      </c>
      <c r="E11" s="77">
        <v>0</v>
      </c>
      <c r="F11" s="12">
        <v>2932.86</v>
      </c>
      <c r="G11" s="12">
        <f t="shared" si="1"/>
        <v>3058.97298</v>
      </c>
      <c r="H11" s="20">
        <v>1.21</v>
      </c>
      <c r="I11" s="12">
        <f t="shared" si="2"/>
        <v>3548.7606000000001</v>
      </c>
      <c r="J11" s="9">
        <f t="shared" si="3"/>
        <v>3701.3573057999997</v>
      </c>
      <c r="K11" s="12">
        <v>0</v>
      </c>
      <c r="L11" s="20">
        <f t="shared" si="4"/>
        <v>0</v>
      </c>
      <c r="M11" s="69">
        <f t="shared" si="5"/>
        <v>0</v>
      </c>
      <c r="N11" s="70">
        <f t="shared" si="6"/>
        <v>0</v>
      </c>
    </row>
    <row r="12" spans="1:14" ht="14.25" customHeight="1" x14ac:dyDescent="0.2">
      <c r="A12" s="14">
        <v>5</v>
      </c>
      <c r="B12" s="60" t="s">
        <v>30</v>
      </c>
      <c r="C12" s="11">
        <f t="shared" si="0"/>
        <v>0</v>
      </c>
      <c r="D12" s="77">
        <v>0</v>
      </c>
      <c r="E12" s="77">
        <v>0</v>
      </c>
      <c r="F12" s="12">
        <v>2932.86</v>
      </c>
      <c r="G12" s="12">
        <f t="shared" si="1"/>
        <v>3058.97298</v>
      </c>
      <c r="H12" s="20">
        <v>1</v>
      </c>
      <c r="I12" s="12">
        <f t="shared" si="2"/>
        <v>2932.86</v>
      </c>
      <c r="J12" s="9">
        <f t="shared" si="3"/>
        <v>3058.97298</v>
      </c>
      <c r="K12" s="12">
        <v>0</v>
      </c>
      <c r="L12" s="20">
        <f t="shared" si="4"/>
        <v>0</v>
      </c>
      <c r="M12" s="69">
        <f t="shared" si="5"/>
        <v>0</v>
      </c>
      <c r="N12" s="70">
        <f t="shared" si="6"/>
        <v>0</v>
      </c>
    </row>
    <row r="13" spans="1:14" ht="14.25" customHeight="1" x14ac:dyDescent="0.2">
      <c r="A13" s="14">
        <v>6</v>
      </c>
      <c r="B13" s="60" t="s">
        <v>31</v>
      </c>
      <c r="C13" s="11">
        <f t="shared" si="0"/>
        <v>0</v>
      </c>
      <c r="D13" s="77">
        <v>0</v>
      </c>
      <c r="E13" s="77">
        <v>0</v>
      </c>
      <c r="F13" s="12">
        <v>2932.86</v>
      </c>
      <c r="G13" s="12">
        <f t="shared" si="1"/>
        <v>3058.97298</v>
      </c>
      <c r="H13" s="20">
        <v>1</v>
      </c>
      <c r="I13" s="12">
        <f t="shared" si="2"/>
        <v>2932.86</v>
      </c>
      <c r="J13" s="9">
        <f t="shared" si="3"/>
        <v>3058.97298</v>
      </c>
      <c r="K13" s="12">
        <v>0</v>
      </c>
      <c r="L13" s="20">
        <f t="shared" si="4"/>
        <v>0</v>
      </c>
      <c r="M13" s="69">
        <f t="shared" si="5"/>
        <v>0</v>
      </c>
      <c r="N13" s="70">
        <f t="shared" si="6"/>
        <v>0</v>
      </c>
    </row>
    <row r="14" spans="1:14" ht="14.25" customHeight="1" x14ac:dyDescent="0.2">
      <c r="A14" s="14">
        <v>7</v>
      </c>
      <c r="B14" s="60" t="s">
        <v>107</v>
      </c>
      <c r="C14" s="11">
        <f t="shared" si="0"/>
        <v>0</v>
      </c>
      <c r="D14" s="77">
        <v>0</v>
      </c>
      <c r="E14" s="77">
        <v>0</v>
      </c>
      <c r="F14" s="12">
        <v>2932.86</v>
      </c>
      <c r="G14" s="12">
        <f t="shared" si="1"/>
        <v>3058.97298</v>
      </c>
      <c r="H14" s="20">
        <v>1</v>
      </c>
      <c r="I14" s="12">
        <f t="shared" si="2"/>
        <v>2932.86</v>
      </c>
      <c r="J14" s="9">
        <f t="shared" si="3"/>
        <v>3058.97298</v>
      </c>
      <c r="K14" s="12">
        <v>0</v>
      </c>
      <c r="L14" s="20">
        <f t="shared" si="4"/>
        <v>0</v>
      </c>
      <c r="M14" s="69">
        <f t="shared" si="5"/>
        <v>0</v>
      </c>
      <c r="N14" s="70">
        <f t="shared" si="6"/>
        <v>0</v>
      </c>
    </row>
    <row r="15" spans="1:14" ht="14.25" customHeight="1" x14ac:dyDescent="0.2">
      <c r="A15" s="14">
        <v>8</v>
      </c>
      <c r="B15" s="60" t="s">
        <v>34</v>
      </c>
      <c r="C15" s="11">
        <f t="shared" si="0"/>
        <v>0</v>
      </c>
      <c r="D15" s="77">
        <v>0</v>
      </c>
      <c r="E15" s="77">
        <v>0</v>
      </c>
      <c r="F15" s="12">
        <v>2932.86</v>
      </c>
      <c r="G15" s="12">
        <f t="shared" si="1"/>
        <v>3058.97298</v>
      </c>
      <c r="H15" s="20">
        <v>1.2</v>
      </c>
      <c r="I15" s="12">
        <f t="shared" si="2"/>
        <v>3519.4320000000002</v>
      </c>
      <c r="J15" s="9">
        <f t="shared" si="3"/>
        <v>3670.7675759999997</v>
      </c>
      <c r="K15" s="12">
        <v>0</v>
      </c>
      <c r="L15" s="20">
        <f t="shared" si="4"/>
        <v>0</v>
      </c>
      <c r="M15" s="69">
        <f t="shared" si="5"/>
        <v>0</v>
      </c>
      <c r="N15" s="70">
        <f t="shared" si="6"/>
        <v>0</v>
      </c>
    </row>
    <row r="16" spans="1:14" ht="14.25" customHeight="1" x14ac:dyDescent="0.2">
      <c r="A16" s="14">
        <v>9</v>
      </c>
      <c r="B16" s="60" t="s">
        <v>108</v>
      </c>
      <c r="C16" s="11">
        <f t="shared" si="0"/>
        <v>0</v>
      </c>
      <c r="D16" s="77">
        <v>0</v>
      </c>
      <c r="E16" s="77">
        <v>0</v>
      </c>
      <c r="F16" s="12">
        <v>2932.86</v>
      </c>
      <c r="G16" s="12">
        <f t="shared" si="1"/>
        <v>3058.97298</v>
      </c>
      <c r="H16" s="20">
        <v>1</v>
      </c>
      <c r="I16" s="12">
        <f t="shared" si="2"/>
        <v>2932.86</v>
      </c>
      <c r="J16" s="9">
        <f t="shared" si="3"/>
        <v>3058.97298</v>
      </c>
      <c r="K16" s="12">
        <v>0</v>
      </c>
      <c r="L16" s="20">
        <f t="shared" si="4"/>
        <v>0</v>
      </c>
      <c r="M16" s="69">
        <f t="shared" si="5"/>
        <v>0</v>
      </c>
      <c r="N16" s="70">
        <f t="shared" si="6"/>
        <v>0</v>
      </c>
    </row>
    <row r="17" spans="1:14" ht="14.25" customHeight="1" x14ac:dyDescent="0.2">
      <c r="A17" s="14">
        <v>10</v>
      </c>
      <c r="B17" s="60" t="s">
        <v>21</v>
      </c>
      <c r="C17" s="11">
        <f t="shared" si="0"/>
        <v>1</v>
      </c>
      <c r="D17" s="77">
        <v>0</v>
      </c>
      <c r="E17" s="77">
        <v>1</v>
      </c>
      <c r="F17" s="12">
        <v>2932.86</v>
      </c>
      <c r="G17" s="12">
        <f t="shared" si="1"/>
        <v>3058.97298</v>
      </c>
      <c r="H17" s="20">
        <v>1.208</v>
      </c>
      <c r="I17" s="12">
        <f t="shared" si="2"/>
        <v>3542.8948799999998</v>
      </c>
      <c r="J17" s="9">
        <f t="shared" si="3"/>
        <v>3695.2393598399999</v>
      </c>
      <c r="K17" s="12">
        <v>0</v>
      </c>
      <c r="L17" s="20">
        <f t="shared" si="4"/>
        <v>3.7</v>
      </c>
      <c r="M17" s="69">
        <f t="shared" si="5"/>
        <v>55.428590397600004</v>
      </c>
      <c r="N17" s="70">
        <f t="shared" si="6"/>
        <v>55.428590397600004</v>
      </c>
    </row>
    <row r="18" spans="1:14" ht="14.25" customHeight="1" x14ac:dyDescent="0.2">
      <c r="A18" s="14">
        <v>11</v>
      </c>
      <c r="B18" s="60" t="s">
        <v>22</v>
      </c>
      <c r="C18" s="11">
        <f t="shared" si="0"/>
        <v>0</v>
      </c>
      <c r="D18" s="77">
        <v>0</v>
      </c>
      <c r="E18" s="77">
        <v>0</v>
      </c>
      <c r="F18" s="12">
        <v>2932.86</v>
      </c>
      <c r="G18" s="12">
        <f t="shared" si="1"/>
        <v>3058.97298</v>
      </c>
      <c r="H18" s="20">
        <v>1.3</v>
      </c>
      <c r="I18" s="12">
        <f t="shared" si="2"/>
        <v>3812.7180000000003</v>
      </c>
      <c r="J18" s="9">
        <f t="shared" si="3"/>
        <v>3976.6648740000001</v>
      </c>
      <c r="K18" s="12">
        <v>0</v>
      </c>
      <c r="L18" s="20">
        <f t="shared" si="4"/>
        <v>0</v>
      </c>
      <c r="M18" s="69">
        <f t="shared" si="5"/>
        <v>0</v>
      </c>
      <c r="N18" s="70">
        <f t="shared" si="6"/>
        <v>0</v>
      </c>
    </row>
    <row r="19" spans="1:14" ht="14.25" customHeight="1" x14ac:dyDescent="0.2">
      <c r="A19" s="14">
        <v>12</v>
      </c>
      <c r="B19" s="60" t="s">
        <v>85</v>
      </c>
      <c r="C19" s="11">
        <f t="shared" si="0"/>
        <v>0</v>
      </c>
      <c r="D19" s="77">
        <v>0</v>
      </c>
      <c r="E19" s="77">
        <v>0</v>
      </c>
      <c r="F19" s="12">
        <v>2932.86</v>
      </c>
      <c r="G19" s="12">
        <f t="shared" si="1"/>
        <v>3058.97298</v>
      </c>
      <c r="H19" s="20">
        <v>1</v>
      </c>
      <c r="I19" s="12">
        <f t="shared" si="2"/>
        <v>2932.86</v>
      </c>
      <c r="J19" s="9">
        <f t="shared" si="3"/>
        <v>3058.97298</v>
      </c>
      <c r="K19" s="12">
        <v>0</v>
      </c>
      <c r="L19" s="20">
        <f t="shared" si="4"/>
        <v>0</v>
      </c>
      <c r="M19" s="69">
        <f t="shared" si="5"/>
        <v>0</v>
      </c>
      <c r="N19" s="70">
        <f t="shared" si="6"/>
        <v>0</v>
      </c>
    </row>
    <row r="20" spans="1:14" ht="14.25" customHeight="1" x14ac:dyDescent="0.2">
      <c r="A20" s="14">
        <v>13</v>
      </c>
      <c r="B20" s="60" t="s">
        <v>40</v>
      </c>
      <c r="C20" s="11">
        <f t="shared" si="0"/>
        <v>1</v>
      </c>
      <c r="D20" s="77">
        <v>0</v>
      </c>
      <c r="E20" s="77">
        <v>1</v>
      </c>
      <c r="F20" s="12">
        <v>2932.86</v>
      </c>
      <c r="G20" s="12">
        <f t="shared" si="1"/>
        <v>3058.97298</v>
      </c>
      <c r="H20" s="20">
        <v>1</v>
      </c>
      <c r="I20" s="12">
        <f t="shared" si="2"/>
        <v>2932.86</v>
      </c>
      <c r="J20" s="9">
        <f t="shared" si="3"/>
        <v>3058.97298</v>
      </c>
      <c r="K20" s="12">
        <v>0</v>
      </c>
      <c r="L20" s="20">
        <f t="shared" si="4"/>
        <v>3.1</v>
      </c>
      <c r="M20" s="69">
        <f t="shared" si="5"/>
        <v>45.884594700000001</v>
      </c>
      <c r="N20" s="70">
        <f t="shared" si="6"/>
        <v>45.884594700000001</v>
      </c>
    </row>
    <row r="21" spans="1:14" ht="14.25" customHeight="1" x14ac:dyDescent="0.2">
      <c r="A21" s="14">
        <v>14</v>
      </c>
      <c r="B21" s="60" t="s">
        <v>41</v>
      </c>
      <c r="C21" s="11">
        <f t="shared" si="0"/>
        <v>0</v>
      </c>
      <c r="D21" s="77">
        <v>0</v>
      </c>
      <c r="E21" s="77">
        <v>0</v>
      </c>
      <c r="F21" s="12">
        <v>2932.86</v>
      </c>
      <c r="G21" s="12">
        <f t="shared" si="1"/>
        <v>3058.97298</v>
      </c>
      <c r="H21" s="20">
        <v>1</v>
      </c>
      <c r="I21" s="12">
        <f t="shared" si="2"/>
        <v>2932.86</v>
      </c>
      <c r="J21" s="9">
        <f t="shared" si="3"/>
        <v>3058.97298</v>
      </c>
      <c r="K21" s="12">
        <v>0</v>
      </c>
      <c r="L21" s="20">
        <f t="shared" si="4"/>
        <v>0</v>
      </c>
      <c r="M21" s="69">
        <f t="shared" si="5"/>
        <v>0</v>
      </c>
      <c r="N21" s="70">
        <f t="shared" si="6"/>
        <v>0</v>
      </c>
    </row>
    <row r="22" spans="1:14" ht="14.25" customHeight="1" x14ac:dyDescent="0.2">
      <c r="A22" s="14">
        <v>15</v>
      </c>
      <c r="B22" s="60" t="s">
        <v>67</v>
      </c>
      <c r="C22" s="11">
        <f t="shared" si="0"/>
        <v>0</v>
      </c>
      <c r="D22" s="77">
        <v>0</v>
      </c>
      <c r="E22" s="77">
        <v>0</v>
      </c>
      <c r="F22" s="12">
        <v>2932.86</v>
      </c>
      <c r="G22" s="12">
        <f t="shared" si="1"/>
        <v>3058.97298</v>
      </c>
      <c r="H22" s="20">
        <v>1.47</v>
      </c>
      <c r="I22" s="12">
        <f t="shared" si="2"/>
        <v>4311.3042000000005</v>
      </c>
      <c r="J22" s="9">
        <f t="shared" si="3"/>
        <v>4496.6902805999998</v>
      </c>
      <c r="K22" s="12">
        <v>0</v>
      </c>
      <c r="L22" s="20">
        <f t="shared" si="4"/>
        <v>0</v>
      </c>
      <c r="M22" s="69">
        <f t="shared" si="5"/>
        <v>0</v>
      </c>
      <c r="N22" s="70">
        <f t="shared" si="6"/>
        <v>0</v>
      </c>
    </row>
    <row r="23" spans="1:14" ht="14.25" customHeight="1" x14ac:dyDescent="0.2">
      <c r="A23" s="14">
        <v>16</v>
      </c>
      <c r="B23" s="60" t="s">
        <v>109</v>
      </c>
      <c r="C23" s="11">
        <f t="shared" si="0"/>
        <v>0</v>
      </c>
      <c r="D23" s="77">
        <v>0</v>
      </c>
      <c r="E23" s="77">
        <v>0</v>
      </c>
      <c r="F23" s="12">
        <v>2932.86</v>
      </c>
      <c r="G23" s="12">
        <f t="shared" si="1"/>
        <v>3058.97298</v>
      </c>
      <c r="H23" s="20">
        <v>1</v>
      </c>
      <c r="I23" s="12">
        <f t="shared" si="2"/>
        <v>2932.86</v>
      </c>
      <c r="J23" s="9">
        <f t="shared" si="3"/>
        <v>3058.97298</v>
      </c>
      <c r="K23" s="12">
        <v>0</v>
      </c>
      <c r="L23" s="20">
        <f t="shared" si="4"/>
        <v>0</v>
      </c>
      <c r="M23" s="69">
        <f t="shared" si="5"/>
        <v>0</v>
      </c>
      <c r="N23" s="70">
        <f t="shared" si="6"/>
        <v>0</v>
      </c>
    </row>
    <row r="24" spans="1:14" ht="14.25" customHeight="1" x14ac:dyDescent="0.2">
      <c r="A24" s="14">
        <v>17</v>
      </c>
      <c r="B24" s="60" t="s">
        <v>110</v>
      </c>
      <c r="C24" s="11">
        <f t="shared" si="0"/>
        <v>2</v>
      </c>
      <c r="D24" s="77">
        <v>0</v>
      </c>
      <c r="E24" s="77">
        <v>2</v>
      </c>
      <c r="F24" s="12">
        <v>2932.86</v>
      </c>
      <c r="G24" s="12">
        <f t="shared" si="1"/>
        <v>3058.97298</v>
      </c>
      <c r="H24" s="20">
        <v>1</v>
      </c>
      <c r="I24" s="12">
        <f t="shared" si="2"/>
        <v>2932.86</v>
      </c>
      <c r="J24" s="9">
        <f t="shared" si="3"/>
        <v>3058.97298</v>
      </c>
      <c r="K24" s="12">
        <v>0</v>
      </c>
      <c r="L24" s="20">
        <f t="shared" si="4"/>
        <v>6.1</v>
      </c>
      <c r="M24" s="69">
        <f t="shared" si="5"/>
        <v>91.769189400000002</v>
      </c>
      <c r="N24" s="70">
        <f t="shared" si="6"/>
        <v>91.769189400000002</v>
      </c>
    </row>
    <row r="25" spans="1:14" ht="14.25" customHeight="1" x14ac:dyDescent="0.2">
      <c r="A25" s="14">
        <v>18</v>
      </c>
      <c r="B25" s="60" t="s">
        <v>57</v>
      </c>
      <c r="C25" s="11">
        <f t="shared" si="0"/>
        <v>0</v>
      </c>
      <c r="D25" s="77">
        <v>0</v>
      </c>
      <c r="E25" s="77">
        <v>0</v>
      </c>
      <c r="F25" s="12">
        <v>2932.86</v>
      </c>
      <c r="G25" s="12">
        <f t="shared" si="1"/>
        <v>3058.97298</v>
      </c>
      <c r="H25" s="20">
        <v>1.4</v>
      </c>
      <c r="I25" s="12">
        <f t="shared" si="2"/>
        <v>4106.0039999999999</v>
      </c>
      <c r="J25" s="9">
        <f t="shared" si="3"/>
        <v>4282.5621719999999</v>
      </c>
      <c r="K25" s="12">
        <v>0</v>
      </c>
      <c r="L25" s="20">
        <f t="shared" si="4"/>
        <v>0</v>
      </c>
      <c r="M25" s="69">
        <f t="shared" si="5"/>
        <v>0</v>
      </c>
      <c r="N25" s="70">
        <f t="shared" si="6"/>
        <v>0</v>
      </c>
    </row>
    <row r="26" spans="1:14" ht="14.25" customHeight="1" x14ac:dyDescent="0.2">
      <c r="A26" s="14">
        <v>19</v>
      </c>
      <c r="B26" s="60" t="s">
        <v>42</v>
      </c>
      <c r="C26" s="11">
        <f t="shared" si="0"/>
        <v>0</v>
      </c>
      <c r="D26" s="77">
        <v>0</v>
      </c>
      <c r="E26" s="77">
        <v>0</v>
      </c>
      <c r="F26" s="12">
        <v>2932.86</v>
      </c>
      <c r="G26" s="12">
        <f t="shared" si="1"/>
        <v>3058.97298</v>
      </c>
      <c r="H26" s="20">
        <v>1.1499999999999999</v>
      </c>
      <c r="I26" s="12">
        <f t="shared" si="2"/>
        <v>3372.7889999999998</v>
      </c>
      <c r="J26" s="9">
        <f t="shared" si="3"/>
        <v>3517.8189269999998</v>
      </c>
      <c r="K26" s="12">
        <v>0</v>
      </c>
      <c r="L26" s="20">
        <f t="shared" si="4"/>
        <v>0</v>
      </c>
      <c r="M26" s="69">
        <f t="shared" si="5"/>
        <v>0</v>
      </c>
      <c r="N26" s="70">
        <f t="shared" si="6"/>
        <v>0</v>
      </c>
    </row>
    <row r="27" spans="1:14" ht="14.25" customHeight="1" x14ac:dyDescent="0.2">
      <c r="A27" s="14">
        <v>20</v>
      </c>
      <c r="B27" s="60" t="s">
        <v>58</v>
      </c>
      <c r="C27" s="11">
        <f t="shared" si="0"/>
        <v>0</v>
      </c>
      <c r="D27" s="77">
        <v>0</v>
      </c>
      <c r="E27" s="77">
        <v>0</v>
      </c>
      <c r="F27" s="12">
        <v>2932.86</v>
      </c>
      <c r="G27" s="12">
        <f t="shared" si="1"/>
        <v>3058.97298</v>
      </c>
      <c r="H27" s="20">
        <v>1.3</v>
      </c>
      <c r="I27" s="12">
        <f t="shared" si="2"/>
        <v>3812.7180000000003</v>
      </c>
      <c r="J27" s="9">
        <f t="shared" si="3"/>
        <v>3976.6648740000001</v>
      </c>
      <c r="K27" s="12">
        <v>0</v>
      </c>
      <c r="L27" s="20">
        <f t="shared" si="4"/>
        <v>0</v>
      </c>
      <c r="M27" s="69">
        <f t="shared" si="5"/>
        <v>0</v>
      </c>
      <c r="N27" s="70">
        <f t="shared" si="6"/>
        <v>0</v>
      </c>
    </row>
    <row r="28" spans="1:14" ht="14.25" customHeight="1" x14ac:dyDescent="0.2">
      <c r="A28" s="14">
        <v>21</v>
      </c>
      <c r="B28" s="60" t="s">
        <v>32</v>
      </c>
      <c r="C28" s="11">
        <f t="shared" si="0"/>
        <v>0</v>
      </c>
      <c r="D28" s="77">
        <v>0</v>
      </c>
      <c r="E28" s="77">
        <v>0</v>
      </c>
      <c r="F28" s="12">
        <v>2932.86</v>
      </c>
      <c r="G28" s="12">
        <f t="shared" si="1"/>
        <v>3058.97298</v>
      </c>
      <c r="H28" s="20">
        <v>1</v>
      </c>
      <c r="I28" s="12">
        <f t="shared" si="2"/>
        <v>2932.86</v>
      </c>
      <c r="J28" s="9">
        <f t="shared" si="3"/>
        <v>3058.97298</v>
      </c>
      <c r="K28" s="12">
        <v>0</v>
      </c>
      <c r="L28" s="20">
        <f t="shared" si="4"/>
        <v>0</v>
      </c>
      <c r="M28" s="69">
        <f t="shared" si="5"/>
        <v>0</v>
      </c>
      <c r="N28" s="70">
        <f t="shared" si="6"/>
        <v>0</v>
      </c>
    </row>
    <row r="29" spans="1:14" ht="14.25" customHeight="1" x14ac:dyDescent="0.2">
      <c r="A29" s="14">
        <v>22</v>
      </c>
      <c r="B29" s="60" t="s">
        <v>111</v>
      </c>
      <c r="C29" s="11">
        <f t="shared" si="0"/>
        <v>0</v>
      </c>
      <c r="D29" s="77">
        <v>0</v>
      </c>
      <c r="E29" s="77">
        <v>0</v>
      </c>
      <c r="F29" s="12">
        <v>2932.86</v>
      </c>
      <c r="G29" s="12">
        <f t="shared" si="1"/>
        <v>3058.97298</v>
      </c>
      <c r="H29" s="20">
        <v>1</v>
      </c>
      <c r="I29" s="12">
        <f t="shared" si="2"/>
        <v>2932.86</v>
      </c>
      <c r="J29" s="9">
        <f t="shared" si="3"/>
        <v>3058.97298</v>
      </c>
      <c r="K29" s="12">
        <v>0</v>
      </c>
      <c r="L29" s="20">
        <f t="shared" si="4"/>
        <v>0</v>
      </c>
      <c r="M29" s="69">
        <f t="shared" si="5"/>
        <v>0</v>
      </c>
      <c r="N29" s="70">
        <f t="shared" si="6"/>
        <v>0</v>
      </c>
    </row>
    <row r="30" spans="1:14" ht="14.25" customHeight="1" x14ac:dyDescent="0.2">
      <c r="A30" s="14">
        <v>23</v>
      </c>
      <c r="B30" s="60" t="s">
        <v>59</v>
      </c>
      <c r="C30" s="11">
        <f t="shared" si="0"/>
        <v>2</v>
      </c>
      <c r="D30" s="77">
        <v>0</v>
      </c>
      <c r="E30" s="77">
        <v>2</v>
      </c>
      <c r="F30" s="12">
        <v>2932.86</v>
      </c>
      <c r="G30" s="12">
        <f t="shared" si="1"/>
        <v>3058.97298</v>
      </c>
      <c r="H30" s="20">
        <v>1.175</v>
      </c>
      <c r="I30" s="12">
        <f t="shared" si="2"/>
        <v>3446.1105000000002</v>
      </c>
      <c r="J30" s="9">
        <f t="shared" si="3"/>
        <v>3594.2932515000002</v>
      </c>
      <c r="K30" s="12">
        <v>0</v>
      </c>
      <c r="L30" s="20">
        <f t="shared" si="4"/>
        <v>7.2</v>
      </c>
      <c r="M30" s="69">
        <f t="shared" si="5"/>
        <v>107.82879754500001</v>
      </c>
      <c r="N30" s="70">
        <f t="shared" si="6"/>
        <v>107.82879754500001</v>
      </c>
    </row>
    <row r="31" spans="1:14" ht="14.25" customHeight="1" x14ac:dyDescent="0.2">
      <c r="A31" s="14">
        <v>24</v>
      </c>
      <c r="B31" s="60" t="s">
        <v>66</v>
      </c>
      <c r="C31" s="11">
        <f t="shared" si="0"/>
        <v>1</v>
      </c>
      <c r="D31" s="77">
        <v>0</v>
      </c>
      <c r="E31" s="77">
        <v>1</v>
      </c>
      <c r="F31" s="12">
        <v>2932.86</v>
      </c>
      <c r="G31" s="12">
        <f t="shared" si="1"/>
        <v>3058.97298</v>
      </c>
      <c r="H31" s="20">
        <v>1.24</v>
      </c>
      <c r="I31" s="12">
        <f t="shared" si="2"/>
        <v>3636.7464</v>
      </c>
      <c r="J31" s="9">
        <f t="shared" si="3"/>
        <v>3793.1264952000001</v>
      </c>
      <c r="K31" s="12">
        <v>0</v>
      </c>
      <c r="L31" s="20">
        <f t="shared" si="4"/>
        <v>3.8</v>
      </c>
      <c r="M31" s="69">
        <f t="shared" si="5"/>
        <v>56.896897428000003</v>
      </c>
      <c r="N31" s="70">
        <f t="shared" si="6"/>
        <v>56.896897428000003</v>
      </c>
    </row>
    <row r="32" spans="1:14" ht="14.25" customHeight="1" x14ac:dyDescent="0.2">
      <c r="A32" s="14">
        <v>25</v>
      </c>
      <c r="B32" s="60" t="s">
        <v>71</v>
      </c>
      <c r="C32" s="11">
        <f t="shared" si="0"/>
        <v>0</v>
      </c>
      <c r="D32" s="77">
        <v>0</v>
      </c>
      <c r="E32" s="77">
        <v>0</v>
      </c>
      <c r="F32" s="12">
        <v>2932.86</v>
      </c>
      <c r="G32" s="12">
        <f t="shared" si="1"/>
        <v>3058.97298</v>
      </c>
      <c r="H32" s="20">
        <v>1.6</v>
      </c>
      <c r="I32" s="12">
        <f t="shared" si="2"/>
        <v>4692.576</v>
      </c>
      <c r="J32" s="9">
        <f t="shared" si="3"/>
        <v>4894.3567680000006</v>
      </c>
      <c r="K32" s="12">
        <v>0</v>
      </c>
      <c r="L32" s="20">
        <f t="shared" si="4"/>
        <v>0</v>
      </c>
      <c r="M32" s="69">
        <f t="shared" si="5"/>
        <v>0</v>
      </c>
      <c r="N32" s="70">
        <f t="shared" si="6"/>
        <v>0</v>
      </c>
    </row>
    <row r="33" spans="1:14" ht="14.25" customHeight="1" x14ac:dyDescent="0.2">
      <c r="A33" s="14">
        <v>26</v>
      </c>
      <c r="B33" s="60" t="s">
        <v>35</v>
      </c>
      <c r="C33" s="11">
        <f t="shared" si="0"/>
        <v>0</v>
      </c>
      <c r="D33" s="77">
        <v>0</v>
      </c>
      <c r="E33" s="77">
        <v>0</v>
      </c>
      <c r="F33" s="12">
        <v>2932.86</v>
      </c>
      <c r="G33" s="12">
        <f t="shared" si="1"/>
        <v>3058.97298</v>
      </c>
      <c r="H33" s="20">
        <v>1</v>
      </c>
      <c r="I33" s="12">
        <f t="shared" si="2"/>
        <v>2932.86</v>
      </c>
      <c r="J33" s="9">
        <f t="shared" si="3"/>
        <v>3058.97298</v>
      </c>
      <c r="K33" s="12">
        <v>0</v>
      </c>
      <c r="L33" s="20">
        <f t="shared" si="4"/>
        <v>0</v>
      </c>
      <c r="M33" s="69">
        <f t="shared" si="5"/>
        <v>0</v>
      </c>
      <c r="N33" s="70">
        <f t="shared" si="6"/>
        <v>0</v>
      </c>
    </row>
    <row r="34" spans="1:14" ht="14.25" customHeight="1" x14ac:dyDescent="0.2">
      <c r="A34" s="14">
        <v>27</v>
      </c>
      <c r="B34" s="60" t="s">
        <v>60</v>
      </c>
      <c r="C34" s="11">
        <f t="shared" si="0"/>
        <v>0</v>
      </c>
      <c r="D34" s="77">
        <v>0</v>
      </c>
      <c r="E34" s="77">
        <v>0</v>
      </c>
      <c r="F34" s="12">
        <v>2932.86</v>
      </c>
      <c r="G34" s="12">
        <f t="shared" si="1"/>
        <v>3058.97298</v>
      </c>
      <c r="H34" s="20">
        <v>1.25</v>
      </c>
      <c r="I34" s="12">
        <f t="shared" si="2"/>
        <v>3666.0750000000003</v>
      </c>
      <c r="J34" s="9">
        <f t="shared" si="3"/>
        <v>3823.7162250000001</v>
      </c>
      <c r="K34" s="12">
        <v>0</v>
      </c>
      <c r="L34" s="20">
        <f t="shared" si="4"/>
        <v>0</v>
      </c>
      <c r="M34" s="69">
        <f t="shared" si="5"/>
        <v>0</v>
      </c>
      <c r="N34" s="70">
        <f t="shared" si="6"/>
        <v>0</v>
      </c>
    </row>
    <row r="35" spans="1:14" ht="14.25" customHeight="1" x14ac:dyDescent="0.2">
      <c r="A35" s="14">
        <v>28</v>
      </c>
      <c r="B35" s="60" t="s">
        <v>47</v>
      </c>
      <c r="C35" s="11">
        <f t="shared" si="0"/>
        <v>0</v>
      </c>
      <c r="D35" s="77">
        <v>0</v>
      </c>
      <c r="E35" s="77">
        <v>0</v>
      </c>
      <c r="F35" s="12">
        <v>2932.86</v>
      </c>
      <c r="G35" s="12">
        <f t="shared" si="1"/>
        <v>3058.97298</v>
      </c>
      <c r="H35" s="20">
        <v>1.1499999999999999</v>
      </c>
      <c r="I35" s="12">
        <f t="shared" si="2"/>
        <v>3372.7889999999998</v>
      </c>
      <c r="J35" s="9">
        <f t="shared" si="3"/>
        <v>3517.8189269999998</v>
      </c>
      <c r="K35" s="12">
        <v>0</v>
      </c>
      <c r="L35" s="20">
        <f t="shared" si="4"/>
        <v>0</v>
      </c>
      <c r="M35" s="69">
        <f t="shared" si="5"/>
        <v>0</v>
      </c>
      <c r="N35" s="70">
        <f t="shared" si="6"/>
        <v>0</v>
      </c>
    </row>
    <row r="36" spans="1:14" ht="14.25" customHeight="1" x14ac:dyDescent="0.2">
      <c r="A36" s="14">
        <v>29</v>
      </c>
      <c r="B36" s="60" t="s">
        <v>68</v>
      </c>
      <c r="C36" s="11">
        <f t="shared" si="0"/>
        <v>0</v>
      </c>
      <c r="D36" s="77">
        <v>0</v>
      </c>
      <c r="E36" s="77">
        <v>0</v>
      </c>
      <c r="F36" s="12">
        <v>2932.86</v>
      </c>
      <c r="G36" s="12">
        <f t="shared" si="1"/>
        <v>3058.97298</v>
      </c>
      <c r="H36" s="20">
        <v>1.2</v>
      </c>
      <c r="I36" s="12">
        <f t="shared" si="2"/>
        <v>3519.4320000000002</v>
      </c>
      <c r="J36" s="9">
        <f t="shared" si="3"/>
        <v>3670.7675759999997</v>
      </c>
      <c r="K36" s="12">
        <v>0</v>
      </c>
      <c r="L36" s="20">
        <f t="shared" si="4"/>
        <v>0</v>
      </c>
      <c r="M36" s="69">
        <f t="shared" si="5"/>
        <v>0</v>
      </c>
      <c r="N36" s="70">
        <f t="shared" si="6"/>
        <v>0</v>
      </c>
    </row>
    <row r="37" spans="1:14" ht="14.25" customHeight="1" x14ac:dyDescent="0.2">
      <c r="A37" s="14">
        <v>30</v>
      </c>
      <c r="B37" s="60" t="s">
        <v>33</v>
      </c>
      <c r="C37" s="11">
        <f t="shared" si="0"/>
        <v>0</v>
      </c>
      <c r="D37" s="77">
        <v>0</v>
      </c>
      <c r="E37" s="77">
        <v>0</v>
      </c>
      <c r="F37" s="12">
        <v>2932.86</v>
      </c>
      <c r="G37" s="12">
        <f t="shared" si="1"/>
        <v>3058.97298</v>
      </c>
      <c r="H37" s="20">
        <v>1</v>
      </c>
      <c r="I37" s="12">
        <f t="shared" si="2"/>
        <v>2932.86</v>
      </c>
      <c r="J37" s="9">
        <f t="shared" si="3"/>
        <v>3058.97298</v>
      </c>
      <c r="K37" s="12">
        <v>0</v>
      </c>
      <c r="L37" s="20">
        <f t="shared" si="4"/>
        <v>0</v>
      </c>
      <c r="M37" s="69">
        <f t="shared" si="5"/>
        <v>0</v>
      </c>
      <c r="N37" s="70">
        <f t="shared" si="6"/>
        <v>0</v>
      </c>
    </row>
    <row r="38" spans="1:14" ht="14.25" customHeight="1" x14ac:dyDescent="0.2">
      <c r="A38" s="14">
        <v>31</v>
      </c>
      <c r="B38" s="60" t="s">
        <v>69</v>
      </c>
      <c r="C38" s="11">
        <f t="shared" si="0"/>
        <v>2</v>
      </c>
      <c r="D38" s="77">
        <v>0</v>
      </c>
      <c r="E38" s="77">
        <v>2</v>
      </c>
      <c r="F38" s="12">
        <v>2932.86</v>
      </c>
      <c r="G38" s="12">
        <f t="shared" si="1"/>
        <v>3058.97298</v>
      </c>
      <c r="H38" s="20">
        <v>1.27</v>
      </c>
      <c r="I38" s="12">
        <f t="shared" si="2"/>
        <v>3724.7322000000004</v>
      </c>
      <c r="J38" s="9">
        <f t="shared" si="3"/>
        <v>3884.8956846000001</v>
      </c>
      <c r="K38" s="12">
        <v>0</v>
      </c>
      <c r="L38" s="20">
        <f t="shared" si="4"/>
        <v>7.8</v>
      </c>
      <c r="M38" s="69">
        <f t="shared" si="5"/>
        <v>116.54687053800001</v>
      </c>
      <c r="N38" s="70">
        <f t="shared" si="6"/>
        <v>116.54687053800001</v>
      </c>
    </row>
    <row r="39" spans="1:14" ht="14.25" customHeight="1" x14ac:dyDescent="0.2">
      <c r="A39" s="14">
        <v>32</v>
      </c>
      <c r="B39" s="60" t="s">
        <v>70</v>
      </c>
      <c r="C39" s="11">
        <f t="shared" si="0"/>
        <v>1</v>
      </c>
      <c r="D39" s="77">
        <v>1</v>
      </c>
      <c r="E39" s="77">
        <v>0</v>
      </c>
      <c r="F39" s="12">
        <v>2932.86</v>
      </c>
      <c r="G39" s="12">
        <f t="shared" si="1"/>
        <v>3058.97298</v>
      </c>
      <c r="H39" s="20">
        <v>1.3</v>
      </c>
      <c r="I39" s="12">
        <f t="shared" si="2"/>
        <v>3812.7180000000003</v>
      </c>
      <c r="J39" s="9">
        <f t="shared" si="3"/>
        <v>3976.6648740000001</v>
      </c>
      <c r="K39" s="12">
        <v>55.51</v>
      </c>
      <c r="L39" s="20">
        <f t="shared" si="4"/>
        <v>3.9</v>
      </c>
      <c r="M39" s="69">
        <f t="shared" si="5"/>
        <v>57.190770000000001</v>
      </c>
      <c r="N39" s="70">
        <f t="shared" si="6"/>
        <v>1.6807700000000025</v>
      </c>
    </row>
    <row r="40" spans="1:14" ht="14.25" customHeight="1" x14ac:dyDescent="0.2">
      <c r="A40" s="14">
        <v>33</v>
      </c>
      <c r="B40" s="60" t="s">
        <v>23</v>
      </c>
      <c r="C40" s="11">
        <f t="shared" si="0"/>
        <v>0</v>
      </c>
      <c r="D40" s="77">
        <v>0</v>
      </c>
      <c r="E40" s="77">
        <v>0</v>
      </c>
      <c r="F40" s="12">
        <v>2932.86</v>
      </c>
      <c r="G40" s="12">
        <f t="shared" si="1"/>
        <v>3058.97298</v>
      </c>
      <c r="H40" s="20">
        <v>1.3</v>
      </c>
      <c r="I40" s="12">
        <f t="shared" si="2"/>
        <v>3812.7180000000003</v>
      </c>
      <c r="J40" s="9">
        <f t="shared" si="3"/>
        <v>3976.6648740000001</v>
      </c>
      <c r="K40" s="12">
        <v>0</v>
      </c>
      <c r="L40" s="20">
        <f t="shared" si="4"/>
        <v>0</v>
      </c>
      <c r="M40" s="69">
        <f t="shared" si="5"/>
        <v>0</v>
      </c>
      <c r="N40" s="70">
        <f t="shared" si="6"/>
        <v>0</v>
      </c>
    </row>
    <row r="41" spans="1:14" ht="14.25" customHeight="1" x14ac:dyDescent="0.2">
      <c r="A41" s="14">
        <v>34</v>
      </c>
      <c r="B41" s="60" t="s">
        <v>36</v>
      </c>
      <c r="C41" s="11">
        <f t="shared" si="0"/>
        <v>1</v>
      </c>
      <c r="D41" s="77">
        <v>0</v>
      </c>
      <c r="E41" s="77">
        <v>1</v>
      </c>
      <c r="F41" s="12">
        <v>2932.86</v>
      </c>
      <c r="G41" s="12">
        <f t="shared" si="1"/>
        <v>3058.97298</v>
      </c>
      <c r="H41" s="20">
        <v>1</v>
      </c>
      <c r="I41" s="12">
        <f t="shared" si="2"/>
        <v>2932.86</v>
      </c>
      <c r="J41" s="9">
        <f t="shared" si="3"/>
        <v>3058.97298</v>
      </c>
      <c r="K41" s="12">
        <v>0</v>
      </c>
      <c r="L41" s="20">
        <f t="shared" si="4"/>
        <v>3.1</v>
      </c>
      <c r="M41" s="69">
        <f t="shared" si="5"/>
        <v>45.884594700000001</v>
      </c>
      <c r="N41" s="70">
        <f t="shared" si="6"/>
        <v>45.884594700000001</v>
      </c>
    </row>
    <row r="42" spans="1:14" ht="14.25" customHeight="1" x14ac:dyDescent="0.2">
      <c r="A42" s="14">
        <v>35</v>
      </c>
      <c r="B42" s="60" t="s">
        <v>4</v>
      </c>
      <c r="C42" s="11">
        <f t="shared" si="0"/>
        <v>0</v>
      </c>
      <c r="D42" s="77">
        <v>0</v>
      </c>
      <c r="E42" s="77">
        <v>0</v>
      </c>
      <c r="F42" s="12">
        <v>2932.86</v>
      </c>
      <c r="G42" s="12">
        <f t="shared" si="1"/>
        <v>3058.97298</v>
      </c>
      <c r="H42" s="20">
        <v>1</v>
      </c>
      <c r="I42" s="12">
        <f t="shared" si="2"/>
        <v>2932.86</v>
      </c>
      <c r="J42" s="9">
        <f t="shared" si="3"/>
        <v>3058.97298</v>
      </c>
      <c r="K42" s="12">
        <v>0</v>
      </c>
      <c r="L42" s="20">
        <f t="shared" si="4"/>
        <v>0</v>
      </c>
      <c r="M42" s="69">
        <f t="shared" si="5"/>
        <v>0</v>
      </c>
      <c r="N42" s="70">
        <f t="shared" si="6"/>
        <v>0</v>
      </c>
    </row>
    <row r="43" spans="1:14" ht="14.25" customHeight="1" x14ac:dyDescent="0.2">
      <c r="A43" s="14">
        <v>36</v>
      </c>
      <c r="B43" s="60" t="s">
        <v>5</v>
      </c>
      <c r="C43" s="11">
        <f t="shared" si="0"/>
        <v>1</v>
      </c>
      <c r="D43" s="77">
        <v>0</v>
      </c>
      <c r="E43" s="77">
        <v>1</v>
      </c>
      <c r="F43" s="12">
        <v>2932.86</v>
      </c>
      <c r="G43" s="12">
        <f t="shared" si="1"/>
        <v>3058.97298</v>
      </c>
      <c r="H43" s="20">
        <v>1</v>
      </c>
      <c r="I43" s="12">
        <f t="shared" si="2"/>
        <v>2932.86</v>
      </c>
      <c r="J43" s="9">
        <f t="shared" si="3"/>
        <v>3058.97298</v>
      </c>
      <c r="K43" s="12">
        <v>0</v>
      </c>
      <c r="L43" s="20">
        <f t="shared" si="4"/>
        <v>3.1</v>
      </c>
      <c r="M43" s="69">
        <f t="shared" si="5"/>
        <v>45.884594700000001</v>
      </c>
      <c r="N43" s="70">
        <f t="shared" si="6"/>
        <v>45.884594700000001</v>
      </c>
    </row>
    <row r="44" spans="1:14" ht="14.25" customHeight="1" x14ac:dyDescent="0.2">
      <c r="A44" s="14">
        <v>37</v>
      </c>
      <c r="B44" s="60" t="s">
        <v>6</v>
      </c>
      <c r="C44" s="11">
        <f t="shared" si="0"/>
        <v>0</v>
      </c>
      <c r="D44" s="77">
        <v>0</v>
      </c>
      <c r="E44" s="77">
        <v>0</v>
      </c>
      <c r="F44" s="12">
        <v>2932.86</v>
      </c>
      <c r="G44" s="12">
        <f t="shared" si="1"/>
        <v>3058.97298</v>
      </c>
      <c r="H44" s="20">
        <v>1</v>
      </c>
      <c r="I44" s="12">
        <f t="shared" si="2"/>
        <v>2932.86</v>
      </c>
      <c r="J44" s="9">
        <f t="shared" si="3"/>
        <v>3058.97298</v>
      </c>
      <c r="K44" s="12">
        <v>0</v>
      </c>
      <c r="L44" s="20">
        <f t="shared" si="4"/>
        <v>0</v>
      </c>
      <c r="M44" s="69">
        <f t="shared" si="5"/>
        <v>0</v>
      </c>
      <c r="N44" s="70">
        <f t="shared" si="6"/>
        <v>0</v>
      </c>
    </row>
    <row r="45" spans="1:14" ht="14.25" customHeight="1" x14ac:dyDescent="0.2">
      <c r="A45" s="14">
        <v>38</v>
      </c>
      <c r="B45" s="60" t="s">
        <v>37</v>
      </c>
      <c r="C45" s="11">
        <f t="shared" si="0"/>
        <v>1</v>
      </c>
      <c r="D45" s="77">
        <v>0</v>
      </c>
      <c r="E45" s="77">
        <v>1</v>
      </c>
      <c r="F45" s="12">
        <v>2932.86</v>
      </c>
      <c r="G45" s="12">
        <f t="shared" si="1"/>
        <v>3058.97298</v>
      </c>
      <c r="H45" s="20">
        <v>1</v>
      </c>
      <c r="I45" s="12">
        <f t="shared" si="2"/>
        <v>2932.86</v>
      </c>
      <c r="J45" s="9">
        <f t="shared" si="3"/>
        <v>3058.97298</v>
      </c>
      <c r="K45" s="12">
        <v>45.4</v>
      </c>
      <c r="L45" s="20">
        <f t="shared" si="4"/>
        <v>3.1</v>
      </c>
      <c r="M45" s="69">
        <f t="shared" si="5"/>
        <v>45.884594700000001</v>
      </c>
      <c r="N45" s="70">
        <f t="shared" si="6"/>
        <v>0.48459470000000238</v>
      </c>
    </row>
    <row r="46" spans="1:14" ht="14.25" customHeight="1" x14ac:dyDescent="0.2">
      <c r="A46" s="14">
        <v>39</v>
      </c>
      <c r="B46" s="60" t="s">
        <v>24</v>
      </c>
      <c r="C46" s="11">
        <f t="shared" si="0"/>
        <v>0</v>
      </c>
      <c r="D46" s="77">
        <v>0</v>
      </c>
      <c r="E46" s="77">
        <v>0</v>
      </c>
      <c r="F46" s="12">
        <v>2932.86</v>
      </c>
      <c r="G46" s="12">
        <f t="shared" si="1"/>
        <v>3058.97298</v>
      </c>
      <c r="H46" s="20">
        <v>1.2</v>
      </c>
      <c r="I46" s="12">
        <f t="shared" si="2"/>
        <v>3519.4320000000002</v>
      </c>
      <c r="J46" s="9">
        <f t="shared" si="3"/>
        <v>3670.7675759999997</v>
      </c>
      <c r="K46" s="12">
        <v>0</v>
      </c>
      <c r="L46" s="20">
        <f t="shared" si="4"/>
        <v>0</v>
      </c>
      <c r="M46" s="69">
        <f t="shared" si="5"/>
        <v>0</v>
      </c>
      <c r="N46" s="70">
        <f t="shared" si="6"/>
        <v>0</v>
      </c>
    </row>
    <row r="47" spans="1:14" ht="14.25" customHeight="1" x14ac:dyDescent="0.2">
      <c r="A47" s="14">
        <v>40</v>
      </c>
      <c r="B47" s="60" t="s">
        <v>7</v>
      </c>
      <c r="C47" s="11">
        <f t="shared" si="0"/>
        <v>1</v>
      </c>
      <c r="D47" s="77">
        <v>0</v>
      </c>
      <c r="E47" s="77">
        <v>1</v>
      </c>
      <c r="F47" s="12">
        <v>2932.86</v>
      </c>
      <c r="G47" s="12">
        <f t="shared" si="1"/>
        <v>3058.97298</v>
      </c>
      <c r="H47" s="20">
        <v>1</v>
      </c>
      <c r="I47" s="12">
        <f t="shared" si="2"/>
        <v>2932.86</v>
      </c>
      <c r="J47" s="9">
        <f t="shared" si="3"/>
        <v>3058.97298</v>
      </c>
      <c r="K47" s="12">
        <v>45.4</v>
      </c>
      <c r="L47" s="20">
        <f t="shared" si="4"/>
        <v>3.1</v>
      </c>
      <c r="M47" s="69">
        <f t="shared" si="5"/>
        <v>45.884594700000001</v>
      </c>
      <c r="N47" s="70">
        <f t="shared" si="6"/>
        <v>0.48459470000000238</v>
      </c>
    </row>
    <row r="48" spans="1:14" ht="14.25" customHeight="1" x14ac:dyDescent="0.2">
      <c r="A48" s="14">
        <v>41</v>
      </c>
      <c r="B48" s="60" t="s">
        <v>8</v>
      </c>
      <c r="C48" s="11">
        <f t="shared" si="0"/>
        <v>1</v>
      </c>
      <c r="D48" s="77">
        <v>0</v>
      </c>
      <c r="E48" s="77">
        <v>1</v>
      </c>
      <c r="F48" s="12">
        <v>2932.86</v>
      </c>
      <c r="G48" s="12">
        <f t="shared" si="1"/>
        <v>3058.97298</v>
      </c>
      <c r="H48" s="20">
        <v>1</v>
      </c>
      <c r="I48" s="12">
        <f t="shared" si="2"/>
        <v>2932.86</v>
      </c>
      <c r="J48" s="9">
        <f t="shared" si="3"/>
        <v>3058.97298</v>
      </c>
      <c r="K48" s="12">
        <v>45.4</v>
      </c>
      <c r="L48" s="20">
        <f t="shared" si="4"/>
        <v>3.1</v>
      </c>
      <c r="M48" s="69">
        <f t="shared" si="5"/>
        <v>45.884594700000001</v>
      </c>
      <c r="N48" s="70">
        <f t="shared" si="6"/>
        <v>0.48459470000000238</v>
      </c>
    </row>
    <row r="49" spans="1:14" ht="14.25" customHeight="1" x14ac:dyDescent="0.2">
      <c r="A49" s="14">
        <v>42</v>
      </c>
      <c r="B49" s="60" t="s">
        <v>61</v>
      </c>
      <c r="C49" s="11">
        <f t="shared" si="0"/>
        <v>0</v>
      </c>
      <c r="D49" s="77">
        <v>0</v>
      </c>
      <c r="E49" s="77">
        <v>0</v>
      </c>
      <c r="F49" s="12">
        <v>2932.86</v>
      </c>
      <c r="G49" s="12">
        <f t="shared" si="1"/>
        <v>3058.97298</v>
      </c>
      <c r="H49" s="20">
        <v>1.23</v>
      </c>
      <c r="I49" s="12">
        <f t="shared" si="2"/>
        <v>3607.4178000000002</v>
      </c>
      <c r="J49" s="9">
        <f t="shared" si="3"/>
        <v>3762.5367654000001</v>
      </c>
      <c r="K49" s="12">
        <v>0</v>
      </c>
      <c r="L49" s="20">
        <f t="shared" si="4"/>
        <v>0</v>
      </c>
      <c r="M49" s="69">
        <f t="shared" si="5"/>
        <v>0</v>
      </c>
      <c r="N49" s="70">
        <f t="shared" si="6"/>
        <v>0</v>
      </c>
    </row>
    <row r="50" spans="1:14" ht="14.25" customHeight="1" x14ac:dyDescent="0.2">
      <c r="A50" s="14">
        <v>43</v>
      </c>
      <c r="B50" s="60" t="s">
        <v>25</v>
      </c>
      <c r="C50" s="11">
        <f t="shared" si="0"/>
        <v>1</v>
      </c>
      <c r="D50" s="77">
        <v>0</v>
      </c>
      <c r="E50" s="77">
        <v>1</v>
      </c>
      <c r="F50" s="12">
        <v>2932.86</v>
      </c>
      <c r="G50" s="12">
        <f t="shared" si="1"/>
        <v>3058.97298</v>
      </c>
      <c r="H50" s="20">
        <v>1</v>
      </c>
      <c r="I50" s="12">
        <f t="shared" si="2"/>
        <v>2932.86</v>
      </c>
      <c r="J50" s="9">
        <f t="shared" si="3"/>
        <v>3058.97298</v>
      </c>
      <c r="K50" s="12">
        <v>0</v>
      </c>
      <c r="L50" s="20">
        <f t="shared" si="4"/>
        <v>3.1</v>
      </c>
      <c r="M50" s="69">
        <f t="shared" si="5"/>
        <v>45.884594700000001</v>
      </c>
      <c r="N50" s="70">
        <f t="shared" si="6"/>
        <v>45.884594700000001</v>
      </c>
    </row>
    <row r="51" spans="1:14" ht="14.25" customHeight="1" x14ac:dyDescent="0.2">
      <c r="A51" s="14">
        <v>44</v>
      </c>
      <c r="B51" s="60" t="s">
        <v>9</v>
      </c>
      <c r="C51" s="11">
        <f t="shared" si="0"/>
        <v>0</v>
      </c>
      <c r="D51" s="77">
        <v>0</v>
      </c>
      <c r="E51" s="77">
        <v>0</v>
      </c>
      <c r="F51" s="12">
        <v>2932.86</v>
      </c>
      <c r="G51" s="12">
        <f t="shared" si="1"/>
        <v>3058.97298</v>
      </c>
      <c r="H51" s="20">
        <v>1</v>
      </c>
      <c r="I51" s="12">
        <f t="shared" si="2"/>
        <v>2932.86</v>
      </c>
      <c r="J51" s="9">
        <f t="shared" si="3"/>
        <v>3058.97298</v>
      </c>
      <c r="K51" s="12">
        <v>0</v>
      </c>
      <c r="L51" s="20">
        <f t="shared" si="4"/>
        <v>0</v>
      </c>
      <c r="M51" s="69">
        <f t="shared" si="5"/>
        <v>0</v>
      </c>
      <c r="N51" s="70">
        <f t="shared" si="6"/>
        <v>0</v>
      </c>
    </row>
    <row r="52" spans="1:14" ht="14.25" customHeight="1" x14ac:dyDescent="0.2">
      <c r="A52" s="14">
        <v>45</v>
      </c>
      <c r="B52" s="60" t="s">
        <v>62</v>
      </c>
      <c r="C52" s="11">
        <f t="shared" si="0"/>
        <v>1</v>
      </c>
      <c r="D52" s="77">
        <v>0</v>
      </c>
      <c r="E52" s="77">
        <v>1</v>
      </c>
      <c r="F52" s="12">
        <v>2932.86</v>
      </c>
      <c r="G52" s="12">
        <f t="shared" si="1"/>
        <v>3058.97298</v>
      </c>
      <c r="H52" s="20">
        <v>1.3</v>
      </c>
      <c r="I52" s="12">
        <f t="shared" si="2"/>
        <v>3812.7180000000003</v>
      </c>
      <c r="J52" s="9">
        <f t="shared" si="3"/>
        <v>3976.6648740000001</v>
      </c>
      <c r="K52" s="12">
        <v>0</v>
      </c>
      <c r="L52" s="20">
        <f t="shared" si="4"/>
        <v>4</v>
      </c>
      <c r="M52" s="69">
        <f t="shared" si="5"/>
        <v>59.649973109999998</v>
      </c>
      <c r="N52" s="70">
        <f t="shared" si="6"/>
        <v>59.649973109999998</v>
      </c>
    </row>
    <row r="53" spans="1:14" ht="14.25" customHeight="1" x14ac:dyDescent="0.2">
      <c r="A53" s="14">
        <v>46</v>
      </c>
      <c r="B53" s="60" t="s">
        <v>43</v>
      </c>
      <c r="C53" s="11">
        <f t="shared" si="0"/>
        <v>1</v>
      </c>
      <c r="D53" s="77">
        <v>0</v>
      </c>
      <c r="E53" s="77">
        <v>1</v>
      </c>
      <c r="F53" s="12">
        <v>2932.86</v>
      </c>
      <c r="G53" s="12">
        <f t="shared" si="1"/>
        <v>3058.97298</v>
      </c>
      <c r="H53" s="20">
        <v>1.1000000000000001</v>
      </c>
      <c r="I53" s="12">
        <f t="shared" si="2"/>
        <v>3226.1460000000002</v>
      </c>
      <c r="J53" s="9">
        <f t="shared" si="3"/>
        <v>3364.8702780000003</v>
      </c>
      <c r="K53" s="12">
        <v>0</v>
      </c>
      <c r="L53" s="20">
        <f t="shared" si="4"/>
        <v>3.4</v>
      </c>
      <c r="M53" s="69">
        <f t="shared" si="5"/>
        <v>50.473054170000005</v>
      </c>
      <c r="N53" s="70">
        <f t="shared" si="6"/>
        <v>50.473054170000005</v>
      </c>
    </row>
    <row r="54" spans="1:14" ht="14.25" customHeight="1" x14ac:dyDescent="0.2">
      <c r="A54" s="14">
        <v>47</v>
      </c>
      <c r="B54" s="60" t="s">
        <v>10</v>
      </c>
      <c r="C54" s="11">
        <f t="shared" si="0"/>
        <v>0</v>
      </c>
      <c r="D54" s="77">
        <v>0</v>
      </c>
      <c r="E54" s="77">
        <v>0</v>
      </c>
      <c r="F54" s="12">
        <v>2932.86</v>
      </c>
      <c r="G54" s="12">
        <f t="shared" si="1"/>
        <v>3058.97298</v>
      </c>
      <c r="H54" s="20">
        <v>1</v>
      </c>
      <c r="I54" s="12">
        <f t="shared" si="2"/>
        <v>2932.86</v>
      </c>
      <c r="J54" s="9">
        <f t="shared" si="3"/>
        <v>3058.97298</v>
      </c>
      <c r="K54" s="12">
        <v>0</v>
      </c>
      <c r="L54" s="20">
        <f t="shared" si="4"/>
        <v>0</v>
      </c>
      <c r="M54" s="69">
        <f t="shared" si="5"/>
        <v>0</v>
      </c>
      <c r="N54" s="70">
        <f t="shared" si="6"/>
        <v>0</v>
      </c>
    </row>
    <row r="55" spans="1:14" ht="14.25" customHeight="1" x14ac:dyDescent="0.2">
      <c r="A55" s="14">
        <v>48</v>
      </c>
      <c r="B55" s="60" t="s">
        <v>51</v>
      </c>
      <c r="C55" s="11">
        <f t="shared" si="0"/>
        <v>2</v>
      </c>
      <c r="D55" s="77">
        <v>0</v>
      </c>
      <c r="E55" s="77">
        <v>2</v>
      </c>
      <c r="F55" s="12">
        <v>2932.86</v>
      </c>
      <c r="G55" s="12">
        <f t="shared" si="1"/>
        <v>3058.97298</v>
      </c>
      <c r="H55" s="20">
        <v>1.1499999999999999</v>
      </c>
      <c r="I55" s="12">
        <f t="shared" si="2"/>
        <v>3372.7889999999998</v>
      </c>
      <c r="J55" s="9">
        <f t="shared" si="3"/>
        <v>3517.8189269999998</v>
      </c>
      <c r="K55" s="12">
        <v>104.5</v>
      </c>
      <c r="L55" s="20">
        <f t="shared" si="4"/>
        <v>7.1</v>
      </c>
      <c r="M55" s="69">
        <f t="shared" si="5"/>
        <v>105.53456780999998</v>
      </c>
      <c r="N55" s="70">
        <f t="shared" si="6"/>
        <v>1.0345678099999844</v>
      </c>
    </row>
    <row r="56" spans="1:14" ht="14.25" customHeight="1" x14ac:dyDescent="0.2">
      <c r="A56" s="14">
        <v>49</v>
      </c>
      <c r="B56" s="60" t="s">
        <v>11</v>
      </c>
      <c r="C56" s="11">
        <f t="shared" si="0"/>
        <v>0</v>
      </c>
      <c r="D56" s="77">
        <v>0</v>
      </c>
      <c r="E56" s="77">
        <v>0</v>
      </c>
      <c r="F56" s="12">
        <v>2932.86</v>
      </c>
      <c r="G56" s="12">
        <f t="shared" si="1"/>
        <v>3058.97298</v>
      </c>
      <c r="H56" s="20">
        <v>1</v>
      </c>
      <c r="I56" s="12">
        <f t="shared" si="2"/>
        <v>2932.86</v>
      </c>
      <c r="J56" s="9">
        <f t="shared" si="3"/>
        <v>3058.97298</v>
      </c>
      <c r="K56" s="12">
        <v>0</v>
      </c>
      <c r="L56" s="20">
        <f t="shared" si="4"/>
        <v>0</v>
      </c>
      <c r="M56" s="69">
        <f t="shared" si="5"/>
        <v>0</v>
      </c>
      <c r="N56" s="70">
        <f t="shared" si="6"/>
        <v>0</v>
      </c>
    </row>
    <row r="57" spans="1:14" ht="14.25" customHeight="1" x14ac:dyDescent="0.2">
      <c r="A57" s="14">
        <v>50</v>
      </c>
      <c r="B57" s="60" t="s">
        <v>26</v>
      </c>
      <c r="C57" s="11">
        <f t="shared" si="0"/>
        <v>2</v>
      </c>
      <c r="D57" s="77">
        <v>0</v>
      </c>
      <c r="E57" s="77">
        <v>2</v>
      </c>
      <c r="F57" s="12">
        <v>2932.86</v>
      </c>
      <c r="G57" s="12">
        <f t="shared" si="1"/>
        <v>3058.97298</v>
      </c>
      <c r="H57" s="20">
        <v>1</v>
      </c>
      <c r="I57" s="12">
        <f t="shared" si="2"/>
        <v>2932.86</v>
      </c>
      <c r="J57" s="9">
        <f t="shared" si="3"/>
        <v>3058.97298</v>
      </c>
      <c r="K57" s="12">
        <v>0</v>
      </c>
      <c r="L57" s="20">
        <f t="shared" si="4"/>
        <v>6.1</v>
      </c>
      <c r="M57" s="69">
        <f t="shared" si="5"/>
        <v>91.769189400000002</v>
      </c>
      <c r="N57" s="70">
        <f t="shared" si="6"/>
        <v>91.769189400000002</v>
      </c>
    </row>
    <row r="58" spans="1:14" ht="14.25" customHeight="1" x14ac:dyDescent="0.2">
      <c r="A58" s="14">
        <v>51</v>
      </c>
      <c r="B58" s="60" t="s">
        <v>12</v>
      </c>
      <c r="C58" s="11">
        <f t="shared" si="0"/>
        <v>0</v>
      </c>
      <c r="D58" s="77">
        <v>0</v>
      </c>
      <c r="E58" s="77">
        <v>0</v>
      </c>
      <c r="F58" s="12">
        <v>2932.86</v>
      </c>
      <c r="G58" s="12">
        <f t="shared" si="1"/>
        <v>3058.97298</v>
      </c>
      <c r="H58" s="20">
        <v>1</v>
      </c>
      <c r="I58" s="12">
        <f t="shared" si="2"/>
        <v>2932.86</v>
      </c>
      <c r="J58" s="9">
        <f t="shared" si="3"/>
        <v>3058.97298</v>
      </c>
      <c r="K58" s="12">
        <v>0</v>
      </c>
      <c r="L58" s="20">
        <f t="shared" si="4"/>
        <v>0</v>
      </c>
      <c r="M58" s="69">
        <f t="shared" si="5"/>
        <v>0</v>
      </c>
      <c r="N58" s="70">
        <f t="shared" si="6"/>
        <v>0</v>
      </c>
    </row>
    <row r="59" spans="1:14" ht="14.25" customHeight="1" x14ac:dyDescent="0.2">
      <c r="A59" s="14">
        <v>52</v>
      </c>
      <c r="B59" s="60" t="s">
        <v>72</v>
      </c>
      <c r="C59" s="11">
        <f t="shared" si="0"/>
        <v>0</v>
      </c>
      <c r="D59" s="77">
        <v>0</v>
      </c>
      <c r="E59" s="77">
        <v>0</v>
      </c>
      <c r="F59" s="12">
        <v>2932.86</v>
      </c>
      <c r="G59" s="12">
        <f t="shared" si="1"/>
        <v>3058.97298</v>
      </c>
      <c r="H59" s="20">
        <v>1.7</v>
      </c>
      <c r="I59" s="12">
        <f t="shared" si="2"/>
        <v>4985.8620000000001</v>
      </c>
      <c r="J59" s="9">
        <f t="shared" si="3"/>
        <v>5200.2540659999995</v>
      </c>
      <c r="K59" s="12">
        <v>0</v>
      </c>
      <c r="L59" s="20">
        <f t="shared" si="4"/>
        <v>0</v>
      </c>
      <c r="M59" s="69">
        <f t="shared" si="5"/>
        <v>0</v>
      </c>
      <c r="N59" s="70">
        <f t="shared" si="6"/>
        <v>0</v>
      </c>
    </row>
    <row r="60" spans="1:14" ht="14.25" customHeight="1" x14ac:dyDescent="0.2">
      <c r="A60" s="14">
        <v>53</v>
      </c>
      <c r="B60" s="60" t="s">
        <v>13</v>
      </c>
      <c r="C60" s="11">
        <f t="shared" si="0"/>
        <v>0</v>
      </c>
      <c r="D60" s="77">
        <v>0</v>
      </c>
      <c r="E60" s="77">
        <v>0</v>
      </c>
      <c r="F60" s="12">
        <v>2932.86</v>
      </c>
      <c r="G60" s="12">
        <f t="shared" si="1"/>
        <v>3058.97298</v>
      </c>
      <c r="H60" s="20">
        <v>1</v>
      </c>
      <c r="I60" s="12">
        <f t="shared" si="2"/>
        <v>2932.86</v>
      </c>
      <c r="J60" s="9">
        <f t="shared" si="3"/>
        <v>3058.97298</v>
      </c>
      <c r="K60" s="12">
        <v>0</v>
      </c>
      <c r="L60" s="20">
        <f t="shared" si="4"/>
        <v>0</v>
      </c>
      <c r="M60" s="69">
        <f t="shared" si="5"/>
        <v>0</v>
      </c>
      <c r="N60" s="70">
        <f t="shared" si="6"/>
        <v>0</v>
      </c>
    </row>
    <row r="61" spans="1:14" ht="14.25" customHeight="1" x14ac:dyDescent="0.2">
      <c r="A61" s="14">
        <v>54</v>
      </c>
      <c r="B61" s="60" t="s">
        <v>27</v>
      </c>
      <c r="C61" s="11">
        <f t="shared" si="0"/>
        <v>1</v>
      </c>
      <c r="D61" s="77">
        <v>0</v>
      </c>
      <c r="E61" s="77">
        <v>1</v>
      </c>
      <c r="F61" s="12">
        <v>2932.86</v>
      </c>
      <c r="G61" s="12">
        <f t="shared" si="1"/>
        <v>3058.97298</v>
      </c>
      <c r="H61" s="20">
        <v>1.4</v>
      </c>
      <c r="I61" s="12">
        <f t="shared" si="2"/>
        <v>4106.0039999999999</v>
      </c>
      <c r="J61" s="9">
        <f t="shared" si="3"/>
        <v>4282.5621719999999</v>
      </c>
      <c r="K61" s="12">
        <v>0</v>
      </c>
      <c r="L61" s="20">
        <f t="shared" si="4"/>
        <v>4.3</v>
      </c>
      <c r="M61" s="69">
        <f t="shared" si="5"/>
        <v>64.238432579999994</v>
      </c>
      <c r="N61" s="70">
        <f t="shared" si="6"/>
        <v>64.238432579999994</v>
      </c>
    </row>
    <row r="62" spans="1:14" ht="14.25" customHeight="1" x14ac:dyDescent="0.2">
      <c r="A62" s="14">
        <v>55</v>
      </c>
      <c r="B62" s="60" t="s">
        <v>44</v>
      </c>
      <c r="C62" s="11">
        <f t="shared" si="0"/>
        <v>1</v>
      </c>
      <c r="D62" s="77">
        <v>0</v>
      </c>
      <c r="E62" s="77">
        <v>1</v>
      </c>
      <c r="F62" s="12">
        <v>2932.86</v>
      </c>
      <c r="G62" s="12">
        <f t="shared" si="1"/>
        <v>3058.97298</v>
      </c>
      <c r="H62" s="20">
        <v>1</v>
      </c>
      <c r="I62" s="12">
        <f t="shared" si="2"/>
        <v>2932.86</v>
      </c>
      <c r="J62" s="9">
        <f t="shared" si="3"/>
        <v>3058.97298</v>
      </c>
      <c r="K62" s="12">
        <v>0</v>
      </c>
      <c r="L62" s="20">
        <f t="shared" si="4"/>
        <v>3.1</v>
      </c>
      <c r="M62" s="69">
        <f t="shared" si="5"/>
        <v>45.884594700000001</v>
      </c>
      <c r="N62" s="70">
        <f t="shared" si="6"/>
        <v>45.884594700000001</v>
      </c>
    </row>
    <row r="63" spans="1:14" ht="14.25" customHeight="1" x14ac:dyDescent="0.2">
      <c r="A63" s="14">
        <v>56</v>
      </c>
      <c r="B63" s="60" t="s">
        <v>28</v>
      </c>
      <c r="C63" s="11">
        <f t="shared" si="0"/>
        <v>0</v>
      </c>
      <c r="D63" s="77">
        <v>0</v>
      </c>
      <c r="E63" s="77">
        <v>0</v>
      </c>
      <c r="F63" s="12">
        <v>2932.86</v>
      </c>
      <c r="G63" s="12">
        <f t="shared" si="1"/>
        <v>3058.97298</v>
      </c>
      <c r="H63" s="20">
        <v>1</v>
      </c>
      <c r="I63" s="12">
        <f t="shared" si="2"/>
        <v>2932.86</v>
      </c>
      <c r="J63" s="9">
        <f t="shared" si="3"/>
        <v>3058.97298</v>
      </c>
      <c r="K63" s="12">
        <v>0</v>
      </c>
      <c r="L63" s="20">
        <f t="shared" si="4"/>
        <v>0</v>
      </c>
      <c r="M63" s="69">
        <f t="shared" si="5"/>
        <v>0</v>
      </c>
      <c r="N63" s="70">
        <f t="shared" si="6"/>
        <v>0</v>
      </c>
    </row>
    <row r="64" spans="1:14" ht="14.25" customHeight="1" x14ac:dyDescent="0.2">
      <c r="A64" s="14">
        <v>57</v>
      </c>
      <c r="B64" s="60" t="s">
        <v>63</v>
      </c>
      <c r="C64" s="11">
        <f t="shared" si="0"/>
        <v>0</v>
      </c>
      <c r="D64" s="77">
        <v>0</v>
      </c>
      <c r="E64" s="77">
        <v>0</v>
      </c>
      <c r="F64" s="12">
        <v>2932.86</v>
      </c>
      <c r="G64" s="12">
        <f t="shared" si="1"/>
        <v>3058.97298</v>
      </c>
      <c r="H64" s="20">
        <v>1.2</v>
      </c>
      <c r="I64" s="12">
        <f t="shared" si="2"/>
        <v>3519.4320000000002</v>
      </c>
      <c r="J64" s="9">
        <f t="shared" si="3"/>
        <v>3670.7675759999997</v>
      </c>
      <c r="K64" s="12">
        <v>0</v>
      </c>
      <c r="L64" s="20">
        <f t="shared" si="4"/>
        <v>0</v>
      </c>
      <c r="M64" s="69">
        <f t="shared" si="5"/>
        <v>0</v>
      </c>
      <c r="N64" s="70">
        <f t="shared" si="6"/>
        <v>0</v>
      </c>
    </row>
    <row r="65" spans="1:14" ht="14.25" customHeight="1" x14ac:dyDescent="0.2">
      <c r="A65" s="14">
        <v>58</v>
      </c>
      <c r="B65" s="60" t="s">
        <v>64</v>
      </c>
      <c r="C65" s="11">
        <f t="shared" si="0"/>
        <v>0</v>
      </c>
      <c r="D65" s="77">
        <v>0</v>
      </c>
      <c r="E65" s="77">
        <v>0</v>
      </c>
      <c r="F65" s="12">
        <v>2932.86</v>
      </c>
      <c r="G65" s="12">
        <f t="shared" si="1"/>
        <v>3058.97298</v>
      </c>
      <c r="H65" s="20">
        <v>1.1499999999999999</v>
      </c>
      <c r="I65" s="12">
        <f t="shared" si="2"/>
        <v>3372.7889999999998</v>
      </c>
      <c r="J65" s="9">
        <f t="shared" si="3"/>
        <v>3517.8189269999998</v>
      </c>
      <c r="K65" s="12">
        <v>0</v>
      </c>
      <c r="L65" s="20">
        <f t="shared" si="4"/>
        <v>0</v>
      </c>
      <c r="M65" s="69">
        <f t="shared" si="5"/>
        <v>0</v>
      </c>
      <c r="N65" s="70">
        <f t="shared" si="6"/>
        <v>0</v>
      </c>
    </row>
    <row r="66" spans="1:14" ht="14.25" customHeight="1" x14ac:dyDescent="0.2">
      <c r="A66" s="14">
        <v>59</v>
      </c>
      <c r="B66" s="60" t="s">
        <v>45</v>
      </c>
      <c r="C66" s="11">
        <f t="shared" si="0"/>
        <v>2</v>
      </c>
      <c r="D66" s="77">
        <v>0</v>
      </c>
      <c r="E66" s="77">
        <v>2</v>
      </c>
      <c r="F66" s="12">
        <v>2932.86</v>
      </c>
      <c r="G66" s="12">
        <f t="shared" si="1"/>
        <v>3058.97298</v>
      </c>
      <c r="H66" s="20">
        <v>1.1499999999999999</v>
      </c>
      <c r="I66" s="12">
        <f t="shared" si="2"/>
        <v>3372.7889999999998</v>
      </c>
      <c r="J66" s="9">
        <f t="shared" si="3"/>
        <v>3517.8189269999998</v>
      </c>
      <c r="K66" s="12">
        <v>104.5</v>
      </c>
      <c r="L66" s="20">
        <f t="shared" si="4"/>
        <v>7.1</v>
      </c>
      <c r="M66" s="69">
        <f t="shared" si="5"/>
        <v>105.53456780999998</v>
      </c>
      <c r="N66" s="70">
        <f t="shared" si="6"/>
        <v>1.0345678099999844</v>
      </c>
    </row>
    <row r="67" spans="1:14" ht="14.25" customHeight="1" x14ac:dyDescent="0.2">
      <c r="A67" s="14">
        <v>60</v>
      </c>
      <c r="B67" s="60" t="s">
        <v>14</v>
      </c>
      <c r="C67" s="11">
        <f t="shared" si="0"/>
        <v>10</v>
      </c>
      <c r="D67" s="77">
        <v>2</v>
      </c>
      <c r="E67" s="77">
        <v>8</v>
      </c>
      <c r="F67" s="12">
        <v>2932.86</v>
      </c>
      <c r="G67" s="12">
        <f t="shared" si="1"/>
        <v>3058.97298</v>
      </c>
      <c r="H67" s="20">
        <v>1</v>
      </c>
      <c r="I67" s="12">
        <f t="shared" si="2"/>
        <v>2932.86</v>
      </c>
      <c r="J67" s="9">
        <f t="shared" si="3"/>
        <v>3058.97298</v>
      </c>
      <c r="K67" s="12">
        <v>0</v>
      </c>
      <c r="L67" s="20">
        <f t="shared" si="4"/>
        <v>30.3</v>
      </c>
      <c r="M67" s="69">
        <f t="shared" si="5"/>
        <v>455.06255759999999</v>
      </c>
      <c r="N67" s="70">
        <f t="shared" si="6"/>
        <v>455.06255759999999</v>
      </c>
    </row>
    <row r="68" spans="1:14" ht="14.25" customHeight="1" x14ac:dyDescent="0.2">
      <c r="A68" s="14">
        <v>61</v>
      </c>
      <c r="B68" s="60" t="s">
        <v>46</v>
      </c>
      <c r="C68" s="11">
        <f t="shared" si="0"/>
        <v>0</v>
      </c>
      <c r="D68" s="77">
        <v>0</v>
      </c>
      <c r="E68" s="77">
        <v>0</v>
      </c>
      <c r="F68" s="12">
        <v>2932.86</v>
      </c>
      <c r="G68" s="12">
        <f t="shared" si="1"/>
        <v>3058.97298</v>
      </c>
      <c r="H68" s="20">
        <v>1</v>
      </c>
      <c r="I68" s="12">
        <f t="shared" ref="I68:I93" si="7">F68*H68</f>
        <v>2932.86</v>
      </c>
      <c r="J68" s="9">
        <f t="shared" ref="J68:J93" si="8">G68*H68</f>
        <v>3058.97298</v>
      </c>
      <c r="K68" s="12">
        <v>0</v>
      </c>
      <c r="L68" s="20">
        <f t="shared" si="4"/>
        <v>0</v>
      </c>
      <c r="M68" s="69">
        <f t="shared" si="5"/>
        <v>0</v>
      </c>
      <c r="N68" s="70">
        <f t="shared" si="6"/>
        <v>0</v>
      </c>
    </row>
    <row r="69" spans="1:14" ht="14.25" customHeight="1" x14ac:dyDescent="0.2">
      <c r="A69" s="14">
        <v>62</v>
      </c>
      <c r="B69" s="60" t="s">
        <v>29</v>
      </c>
      <c r="C69" s="11">
        <f t="shared" si="0"/>
        <v>1</v>
      </c>
      <c r="D69" s="77">
        <v>0</v>
      </c>
      <c r="E69" s="77">
        <v>1</v>
      </c>
      <c r="F69" s="12">
        <v>2932.86</v>
      </c>
      <c r="G69" s="12">
        <f t="shared" si="1"/>
        <v>3058.97298</v>
      </c>
      <c r="H69" s="20">
        <v>1</v>
      </c>
      <c r="I69" s="12">
        <f t="shared" si="7"/>
        <v>2932.86</v>
      </c>
      <c r="J69" s="9">
        <f t="shared" si="8"/>
        <v>3058.97298</v>
      </c>
      <c r="K69" s="12">
        <v>0</v>
      </c>
      <c r="L69" s="20">
        <f t="shared" si="4"/>
        <v>3.1</v>
      </c>
      <c r="M69" s="69">
        <f t="shared" si="5"/>
        <v>45.884594700000001</v>
      </c>
      <c r="N69" s="70">
        <f t="shared" si="6"/>
        <v>45.884594700000001</v>
      </c>
    </row>
    <row r="70" spans="1:14" ht="14.25" customHeight="1" x14ac:dyDescent="0.2">
      <c r="A70" s="14">
        <v>63</v>
      </c>
      <c r="B70" s="60" t="s">
        <v>38</v>
      </c>
      <c r="C70" s="11">
        <f t="shared" si="0"/>
        <v>0</v>
      </c>
      <c r="D70" s="77">
        <v>0</v>
      </c>
      <c r="E70" s="77">
        <v>0</v>
      </c>
      <c r="F70" s="12">
        <v>2932.86</v>
      </c>
      <c r="G70" s="12">
        <f t="shared" si="1"/>
        <v>3058.97298</v>
      </c>
      <c r="H70" s="20">
        <v>1.03</v>
      </c>
      <c r="I70" s="12">
        <f t="shared" si="7"/>
        <v>3020.8458000000001</v>
      </c>
      <c r="J70" s="9">
        <f t="shared" si="8"/>
        <v>3150.7421694</v>
      </c>
      <c r="K70" s="12">
        <v>0</v>
      </c>
      <c r="L70" s="20">
        <f t="shared" si="4"/>
        <v>0</v>
      </c>
      <c r="M70" s="69">
        <f t="shared" si="5"/>
        <v>0</v>
      </c>
      <c r="N70" s="70">
        <f t="shared" si="6"/>
        <v>0</v>
      </c>
    </row>
    <row r="71" spans="1:14" ht="14.25" customHeight="1" x14ac:dyDescent="0.2">
      <c r="A71" s="14">
        <v>64</v>
      </c>
      <c r="B71" s="60" t="s">
        <v>15</v>
      </c>
      <c r="C71" s="11">
        <f t="shared" si="0"/>
        <v>1</v>
      </c>
      <c r="D71" s="77">
        <v>0</v>
      </c>
      <c r="E71" s="77">
        <v>1</v>
      </c>
      <c r="F71" s="12">
        <v>2932.86</v>
      </c>
      <c r="G71" s="12">
        <f t="shared" si="1"/>
        <v>3058.97298</v>
      </c>
      <c r="H71" s="20">
        <v>1</v>
      </c>
      <c r="I71" s="12">
        <f t="shared" si="7"/>
        <v>2932.86</v>
      </c>
      <c r="J71" s="9">
        <f t="shared" si="8"/>
        <v>3058.97298</v>
      </c>
      <c r="K71" s="12">
        <v>39.840000000000003</v>
      </c>
      <c r="L71" s="20">
        <f t="shared" si="4"/>
        <v>3.1</v>
      </c>
      <c r="M71" s="69">
        <f t="shared" si="5"/>
        <v>45.884594700000001</v>
      </c>
      <c r="N71" s="70">
        <f t="shared" si="6"/>
        <v>6.0445946999999975</v>
      </c>
    </row>
    <row r="72" spans="1:14" ht="14.25" customHeight="1" x14ac:dyDescent="0.2">
      <c r="A72" s="14">
        <v>65</v>
      </c>
      <c r="B72" s="60" t="s">
        <v>48</v>
      </c>
      <c r="C72" s="11">
        <f t="shared" si="0"/>
        <v>1</v>
      </c>
      <c r="D72" s="77">
        <v>0</v>
      </c>
      <c r="E72" s="77">
        <v>1</v>
      </c>
      <c r="F72" s="12">
        <v>2932.86</v>
      </c>
      <c r="G72" s="12">
        <f t="shared" si="1"/>
        <v>3058.97298</v>
      </c>
      <c r="H72" s="20">
        <v>1</v>
      </c>
      <c r="I72" s="12">
        <f t="shared" si="7"/>
        <v>2932.86</v>
      </c>
      <c r="J72" s="9">
        <f t="shared" si="8"/>
        <v>3058.97298</v>
      </c>
      <c r="K72" s="12">
        <v>0</v>
      </c>
      <c r="L72" s="20">
        <f t="shared" si="4"/>
        <v>3.1</v>
      </c>
      <c r="M72" s="69">
        <f t="shared" si="5"/>
        <v>45.884594700000001</v>
      </c>
      <c r="N72" s="70">
        <f t="shared" si="6"/>
        <v>45.884594700000001</v>
      </c>
    </row>
    <row r="73" spans="1:14" ht="14.25" customHeight="1" x14ac:dyDescent="0.2">
      <c r="A73" s="14">
        <v>66</v>
      </c>
      <c r="B73" s="60" t="s">
        <v>49</v>
      </c>
      <c r="C73" s="11">
        <f t="shared" ref="C73:C93" si="9">D73+E73</f>
        <v>0</v>
      </c>
      <c r="D73" s="77">
        <v>0</v>
      </c>
      <c r="E73" s="77">
        <v>0</v>
      </c>
      <c r="F73" s="12">
        <v>2932.86</v>
      </c>
      <c r="G73" s="12">
        <f t="shared" ref="G73:G93" si="10">F73*1.043</f>
        <v>3058.97298</v>
      </c>
      <c r="H73" s="20">
        <v>1.0029999999999999</v>
      </c>
      <c r="I73" s="12">
        <f t="shared" si="7"/>
        <v>2941.6585799999998</v>
      </c>
      <c r="J73" s="9">
        <f t="shared" si="8"/>
        <v>3068.1498989399997</v>
      </c>
      <c r="K73" s="12">
        <v>0</v>
      </c>
      <c r="L73" s="20">
        <f t="shared" ref="L73:L93" si="11">ROUND(((D73*I73+E73*J73+K73)/1000),1)</f>
        <v>0</v>
      </c>
      <c r="M73" s="69">
        <f t="shared" ref="M73:M93" si="12">(D73*I73+E73*J73)*1.5/100</f>
        <v>0</v>
      </c>
      <c r="N73" s="70">
        <f t="shared" ref="N73:N93" si="13">M73-K73</f>
        <v>0</v>
      </c>
    </row>
    <row r="74" spans="1:14" ht="14.25" customHeight="1" x14ac:dyDescent="0.2">
      <c r="A74" s="14">
        <v>67</v>
      </c>
      <c r="B74" s="60" t="s">
        <v>73</v>
      </c>
      <c r="C74" s="11">
        <f t="shared" si="9"/>
        <v>0</v>
      </c>
      <c r="D74" s="77">
        <v>0</v>
      </c>
      <c r="E74" s="77">
        <v>0</v>
      </c>
      <c r="F74" s="12">
        <v>2932.86</v>
      </c>
      <c r="G74" s="12">
        <f t="shared" si="10"/>
        <v>3058.97298</v>
      </c>
      <c r="H74" s="20">
        <v>1.4</v>
      </c>
      <c r="I74" s="12">
        <f t="shared" si="7"/>
        <v>4106.0039999999999</v>
      </c>
      <c r="J74" s="9">
        <f t="shared" si="8"/>
        <v>4282.5621719999999</v>
      </c>
      <c r="K74" s="12">
        <v>0</v>
      </c>
      <c r="L74" s="20">
        <f t="shared" si="11"/>
        <v>0</v>
      </c>
      <c r="M74" s="69">
        <f t="shared" si="12"/>
        <v>0</v>
      </c>
      <c r="N74" s="70">
        <f t="shared" si="13"/>
        <v>0</v>
      </c>
    </row>
    <row r="75" spans="1:14" ht="14.25" customHeight="1" x14ac:dyDescent="0.2">
      <c r="A75" s="14">
        <v>68</v>
      </c>
      <c r="B75" s="60" t="s">
        <v>52</v>
      </c>
      <c r="C75" s="11">
        <f t="shared" si="9"/>
        <v>0</v>
      </c>
      <c r="D75" s="77">
        <v>0</v>
      </c>
      <c r="E75" s="77">
        <v>0</v>
      </c>
      <c r="F75" s="12">
        <v>2932.86</v>
      </c>
      <c r="G75" s="12">
        <f t="shared" si="10"/>
        <v>3058.97298</v>
      </c>
      <c r="H75" s="20">
        <v>1.1519999999999999</v>
      </c>
      <c r="I75" s="12">
        <f t="shared" si="7"/>
        <v>3378.65472</v>
      </c>
      <c r="J75" s="9">
        <f t="shared" si="8"/>
        <v>3523.9368729599996</v>
      </c>
      <c r="K75" s="12">
        <v>0</v>
      </c>
      <c r="L75" s="20">
        <f t="shared" si="11"/>
        <v>0</v>
      </c>
      <c r="M75" s="69">
        <f t="shared" si="12"/>
        <v>0</v>
      </c>
      <c r="N75" s="70">
        <f t="shared" si="13"/>
        <v>0</v>
      </c>
    </row>
    <row r="76" spans="1:14" ht="14.25" customHeight="1" x14ac:dyDescent="0.2">
      <c r="A76" s="14">
        <v>69</v>
      </c>
      <c r="B76" s="60" t="s">
        <v>16</v>
      </c>
      <c r="C76" s="11">
        <f t="shared" si="9"/>
        <v>1</v>
      </c>
      <c r="D76" s="77">
        <v>0</v>
      </c>
      <c r="E76" s="77">
        <v>1</v>
      </c>
      <c r="F76" s="12">
        <v>2932.86</v>
      </c>
      <c r="G76" s="12">
        <f t="shared" si="10"/>
        <v>3058.97298</v>
      </c>
      <c r="H76" s="20">
        <v>1</v>
      </c>
      <c r="I76" s="12">
        <f t="shared" si="7"/>
        <v>2932.86</v>
      </c>
      <c r="J76" s="9">
        <f t="shared" si="8"/>
        <v>3058.97298</v>
      </c>
      <c r="K76" s="12">
        <v>0</v>
      </c>
      <c r="L76" s="20">
        <f t="shared" si="11"/>
        <v>3.1</v>
      </c>
      <c r="M76" s="69">
        <f t="shared" si="12"/>
        <v>45.884594700000001</v>
      </c>
      <c r="N76" s="70">
        <f t="shared" si="13"/>
        <v>45.884594700000001</v>
      </c>
    </row>
    <row r="77" spans="1:14" ht="14.25" customHeight="1" x14ac:dyDescent="0.2">
      <c r="A77" s="14">
        <v>70</v>
      </c>
      <c r="B77" s="60" t="s">
        <v>17</v>
      </c>
      <c r="C77" s="11">
        <f t="shared" si="9"/>
        <v>0</v>
      </c>
      <c r="D77" s="77">
        <v>0</v>
      </c>
      <c r="E77" s="77">
        <v>0</v>
      </c>
      <c r="F77" s="12">
        <v>2932.86</v>
      </c>
      <c r="G77" s="12">
        <f t="shared" si="10"/>
        <v>3058.97298</v>
      </c>
      <c r="H77" s="20">
        <v>1</v>
      </c>
      <c r="I77" s="12">
        <f t="shared" si="7"/>
        <v>2932.86</v>
      </c>
      <c r="J77" s="9">
        <f t="shared" si="8"/>
        <v>3058.97298</v>
      </c>
      <c r="K77" s="12">
        <v>0</v>
      </c>
      <c r="L77" s="20">
        <f t="shared" si="11"/>
        <v>0</v>
      </c>
      <c r="M77" s="69">
        <f t="shared" si="12"/>
        <v>0</v>
      </c>
      <c r="N77" s="70">
        <f t="shared" si="13"/>
        <v>0</v>
      </c>
    </row>
    <row r="78" spans="1:14" ht="14.25" customHeight="1" x14ac:dyDescent="0.2">
      <c r="A78" s="14">
        <v>71</v>
      </c>
      <c r="B78" s="60" t="s">
        <v>18</v>
      </c>
      <c r="C78" s="11">
        <f t="shared" si="9"/>
        <v>0</v>
      </c>
      <c r="D78" s="77">
        <v>0</v>
      </c>
      <c r="E78" s="77">
        <v>0</v>
      </c>
      <c r="F78" s="12">
        <v>2932.86</v>
      </c>
      <c r="G78" s="12">
        <f t="shared" si="10"/>
        <v>3058.97298</v>
      </c>
      <c r="H78" s="20">
        <v>1</v>
      </c>
      <c r="I78" s="12">
        <f t="shared" si="7"/>
        <v>2932.86</v>
      </c>
      <c r="J78" s="9">
        <f t="shared" si="8"/>
        <v>3058.97298</v>
      </c>
      <c r="K78" s="12">
        <v>0</v>
      </c>
      <c r="L78" s="20">
        <f t="shared" si="11"/>
        <v>0</v>
      </c>
      <c r="M78" s="69">
        <f t="shared" si="12"/>
        <v>0</v>
      </c>
      <c r="N78" s="70">
        <f t="shared" si="13"/>
        <v>0</v>
      </c>
    </row>
    <row r="79" spans="1:14" ht="14.25" customHeight="1" x14ac:dyDescent="0.2">
      <c r="A79" s="14">
        <v>72</v>
      </c>
      <c r="B79" s="60" t="s">
        <v>65</v>
      </c>
      <c r="C79" s="11">
        <f t="shared" si="9"/>
        <v>1</v>
      </c>
      <c r="D79" s="77">
        <v>1</v>
      </c>
      <c r="E79" s="77">
        <v>0</v>
      </c>
      <c r="F79" s="12">
        <v>2932.86</v>
      </c>
      <c r="G79" s="12">
        <f t="shared" si="10"/>
        <v>3058.97298</v>
      </c>
      <c r="H79" s="20">
        <v>1.4</v>
      </c>
      <c r="I79" s="12">
        <f t="shared" si="7"/>
        <v>4106.0039999999999</v>
      </c>
      <c r="J79" s="9">
        <f t="shared" si="8"/>
        <v>4282.5621719999999</v>
      </c>
      <c r="K79" s="12">
        <v>61.58</v>
      </c>
      <c r="L79" s="20">
        <f t="shared" si="11"/>
        <v>4.2</v>
      </c>
      <c r="M79" s="69">
        <f t="shared" si="12"/>
        <v>61.590059999999994</v>
      </c>
      <c r="N79" s="70">
        <f t="shared" si="13"/>
        <v>1.0059999999995739E-2</v>
      </c>
    </row>
    <row r="80" spans="1:14" ht="14.25" customHeight="1" x14ac:dyDescent="0.2">
      <c r="A80" s="14">
        <v>73</v>
      </c>
      <c r="B80" s="60" t="s">
        <v>19</v>
      </c>
      <c r="C80" s="11">
        <f t="shared" si="9"/>
        <v>0</v>
      </c>
      <c r="D80" s="77">
        <v>0</v>
      </c>
      <c r="E80" s="77">
        <v>0</v>
      </c>
      <c r="F80" s="12">
        <v>2932.86</v>
      </c>
      <c r="G80" s="12">
        <f t="shared" si="10"/>
        <v>3058.97298</v>
      </c>
      <c r="H80" s="20">
        <v>1</v>
      </c>
      <c r="I80" s="12">
        <f t="shared" si="7"/>
        <v>2932.86</v>
      </c>
      <c r="J80" s="9">
        <f t="shared" si="8"/>
        <v>3058.97298</v>
      </c>
      <c r="K80" s="12">
        <v>0</v>
      </c>
      <c r="L80" s="20">
        <f t="shared" si="11"/>
        <v>0</v>
      </c>
      <c r="M80" s="69">
        <f t="shared" si="12"/>
        <v>0</v>
      </c>
      <c r="N80" s="70">
        <f t="shared" si="13"/>
        <v>0</v>
      </c>
    </row>
    <row r="81" spans="1:14" ht="14.25" customHeight="1" x14ac:dyDescent="0.2">
      <c r="A81" s="14">
        <v>74</v>
      </c>
      <c r="B81" s="60" t="s">
        <v>53</v>
      </c>
      <c r="C81" s="11">
        <f t="shared" si="9"/>
        <v>1</v>
      </c>
      <c r="D81" s="77">
        <v>0</v>
      </c>
      <c r="E81" s="77">
        <v>1</v>
      </c>
      <c r="F81" s="12">
        <v>2932.86</v>
      </c>
      <c r="G81" s="12">
        <f t="shared" si="10"/>
        <v>3058.97298</v>
      </c>
      <c r="H81" s="20">
        <v>1.1599999999999999</v>
      </c>
      <c r="I81" s="12">
        <f t="shared" si="7"/>
        <v>3402.1176</v>
      </c>
      <c r="J81" s="9">
        <f t="shared" si="8"/>
        <v>3548.4086567999998</v>
      </c>
      <c r="K81" s="12">
        <v>0</v>
      </c>
      <c r="L81" s="20">
        <f t="shared" si="11"/>
        <v>3.5</v>
      </c>
      <c r="M81" s="69">
        <f t="shared" si="12"/>
        <v>53.226129851999993</v>
      </c>
      <c r="N81" s="70">
        <f t="shared" si="13"/>
        <v>53.226129851999993</v>
      </c>
    </row>
    <row r="82" spans="1:14" ht="14.25" customHeight="1" x14ac:dyDescent="0.2">
      <c r="A82" s="14">
        <v>75</v>
      </c>
      <c r="B82" s="60" t="s">
        <v>50</v>
      </c>
      <c r="C82" s="11">
        <f t="shared" si="9"/>
        <v>1</v>
      </c>
      <c r="D82" s="77">
        <v>0</v>
      </c>
      <c r="E82" s="77">
        <v>1</v>
      </c>
      <c r="F82" s="12">
        <v>2932.86</v>
      </c>
      <c r="G82" s="12">
        <f t="shared" si="10"/>
        <v>3058.97298</v>
      </c>
      <c r="H82" s="20">
        <v>1</v>
      </c>
      <c r="I82" s="12">
        <f t="shared" si="7"/>
        <v>2932.86</v>
      </c>
      <c r="J82" s="9">
        <f t="shared" si="8"/>
        <v>3058.97298</v>
      </c>
      <c r="K82" s="12">
        <v>45</v>
      </c>
      <c r="L82" s="20">
        <f t="shared" si="11"/>
        <v>3.1</v>
      </c>
      <c r="M82" s="69">
        <f t="shared" si="12"/>
        <v>45.884594700000001</v>
      </c>
      <c r="N82" s="70">
        <f t="shared" si="13"/>
        <v>0.88459470000000096</v>
      </c>
    </row>
    <row r="83" spans="1:14" ht="14.25" customHeight="1" x14ac:dyDescent="0.2">
      <c r="A83" s="14">
        <v>76</v>
      </c>
      <c r="B83" s="60" t="s">
        <v>54</v>
      </c>
      <c r="C83" s="11">
        <f t="shared" si="9"/>
        <v>2</v>
      </c>
      <c r="D83" s="77">
        <v>0</v>
      </c>
      <c r="E83" s="77">
        <v>2</v>
      </c>
      <c r="F83" s="12">
        <v>2932.86</v>
      </c>
      <c r="G83" s="12">
        <f t="shared" si="10"/>
        <v>3058.97298</v>
      </c>
      <c r="H83" s="20">
        <v>1.1499999999999999</v>
      </c>
      <c r="I83" s="12">
        <f t="shared" si="7"/>
        <v>3372.7889999999998</v>
      </c>
      <c r="J83" s="9">
        <f t="shared" si="8"/>
        <v>3517.8189269999998</v>
      </c>
      <c r="K83" s="12">
        <v>0</v>
      </c>
      <c r="L83" s="20">
        <f t="shared" si="11"/>
        <v>7</v>
      </c>
      <c r="M83" s="69">
        <f t="shared" si="12"/>
        <v>105.53456780999998</v>
      </c>
      <c r="N83" s="70">
        <f t="shared" si="13"/>
        <v>105.53456780999998</v>
      </c>
    </row>
    <row r="84" spans="1:14" ht="14.25" customHeight="1" x14ac:dyDescent="0.2">
      <c r="A84" s="14">
        <v>77</v>
      </c>
      <c r="B84" s="60" t="s">
        <v>20</v>
      </c>
      <c r="C84" s="11">
        <f t="shared" si="9"/>
        <v>0</v>
      </c>
      <c r="D84" s="77">
        <v>0</v>
      </c>
      <c r="E84" s="77">
        <v>0</v>
      </c>
      <c r="F84" s="12">
        <v>2932.86</v>
      </c>
      <c r="G84" s="12">
        <f t="shared" si="10"/>
        <v>3058.97298</v>
      </c>
      <c r="H84" s="20">
        <v>1</v>
      </c>
      <c r="I84" s="12">
        <f t="shared" si="7"/>
        <v>2932.86</v>
      </c>
      <c r="J84" s="9">
        <f t="shared" si="8"/>
        <v>3058.97298</v>
      </c>
      <c r="K84" s="12">
        <v>0</v>
      </c>
      <c r="L84" s="20">
        <f t="shared" si="11"/>
        <v>0</v>
      </c>
      <c r="M84" s="69">
        <f t="shared" si="12"/>
        <v>0</v>
      </c>
      <c r="N84" s="70">
        <f t="shared" si="13"/>
        <v>0</v>
      </c>
    </row>
    <row r="85" spans="1:14" ht="14.25" customHeight="1" x14ac:dyDescent="0.2">
      <c r="A85" s="14">
        <v>78</v>
      </c>
      <c r="B85" s="60" t="s">
        <v>112</v>
      </c>
      <c r="C85" s="11">
        <f t="shared" si="9"/>
        <v>5</v>
      </c>
      <c r="D85" s="77">
        <v>0</v>
      </c>
      <c r="E85" s="77">
        <v>5</v>
      </c>
      <c r="F85" s="12">
        <v>2932.86</v>
      </c>
      <c r="G85" s="12">
        <f t="shared" si="10"/>
        <v>3058.97298</v>
      </c>
      <c r="H85" s="20">
        <v>1</v>
      </c>
      <c r="I85" s="12">
        <f t="shared" si="7"/>
        <v>2932.86</v>
      </c>
      <c r="J85" s="9">
        <f t="shared" si="8"/>
        <v>3058.97298</v>
      </c>
      <c r="K85" s="12">
        <v>0</v>
      </c>
      <c r="L85" s="20">
        <f t="shared" si="11"/>
        <v>15.3</v>
      </c>
      <c r="M85" s="69">
        <f t="shared" si="12"/>
        <v>229.42297350000001</v>
      </c>
      <c r="N85" s="70">
        <f t="shared" si="13"/>
        <v>229.42297350000001</v>
      </c>
    </row>
    <row r="86" spans="1:14" ht="14.25" customHeight="1" x14ac:dyDescent="0.2">
      <c r="A86" s="14">
        <v>79</v>
      </c>
      <c r="B86" s="60" t="s">
        <v>113</v>
      </c>
      <c r="C86" s="11">
        <f t="shared" si="9"/>
        <v>0</v>
      </c>
      <c r="D86" s="77">
        <v>0</v>
      </c>
      <c r="E86" s="77">
        <v>0</v>
      </c>
      <c r="F86" s="12">
        <v>2932.86</v>
      </c>
      <c r="G86" s="12">
        <f t="shared" si="10"/>
        <v>3058.97298</v>
      </c>
      <c r="H86" s="20">
        <v>1</v>
      </c>
      <c r="I86" s="12">
        <f t="shared" si="7"/>
        <v>2932.86</v>
      </c>
      <c r="J86" s="9">
        <f t="shared" si="8"/>
        <v>3058.97298</v>
      </c>
      <c r="K86" s="12">
        <v>0</v>
      </c>
      <c r="L86" s="20">
        <f t="shared" si="11"/>
        <v>0</v>
      </c>
      <c r="M86" s="69">
        <f t="shared" si="12"/>
        <v>0</v>
      </c>
      <c r="N86" s="70">
        <f t="shared" si="13"/>
        <v>0</v>
      </c>
    </row>
    <row r="87" spans="1:14" ht="14.25" customHeight="1" x14ac:dyDescent="0.2">
      <c r="A87" s="14">
        <v>80</v>
      </c>
      <c r="B87" s="60" t="s">
        <v>86</v>
      </c>
      <c r="C87" s="11">
        <f t="shared" si="9"/>
        <v>2</v>
      </c>
      <c r="D87" s="77">
        <v>0</v>
      </c>
      <c r="E87" s="77">
        <v>2</v>
      </c>
      <c r="F87" s="12">
        <v>2932.86</v>
      </c>
      <c r="G87" s="12">
        <f t="shared" si="10"/>
        <v>3058.97298</v>
      </c>
      <c r="H87" s="20">
        <v>1</v>
      </c>
      <c r="I87" s="12">
        <f t="shared" si="7"/>
        <v>2932.86</v>
      </c>
      <c r="J87" s="9">
        <f t="shared" si="8"/>
        <v>3058.97298</v>
      </c>
      <c r="K87" s="12">
        <v>0</v>
      </c>
      <c r="L87" s="20">
        <f t="shared" si="11"/>
        <v>6.1</v>
      </c>
      <c r="M87" s="69">
        <f t="shared" si="12"/>
        <v>91.769189400000002</v>
      </c>
      <c r="N87" s="70">
        <f t="shared" si="13"/>
        <v>91.769189400000002</v>
      </c>
    </row>
    <row r="88" spans="1:14" ht="14.25" customHeight="1" x14ac:dyDescent="0.2">
      <c r="A88" s="14">
        <v>81</v>
      </c>
      <c r="B88" s="60" t="s">
        <v>74</v>
      </c>
      <c r="C88" s="11">
        <f t="shared" si="9"/>
        <v>0</v>
      </c>
      <c r="D88" s="77">
        <v>0</v>
      </c>
      <c r="E88" s="77">
        <v>0</v>
      </c>
      <c r="F88" s="12">
        <v>2932.86</v>
      </c>
      <c r="G88" s="12">
        <f t="shared" si="10"/>
        <v>3058.97298</v>
      </c>
      <c r="H88" s="20">
        <v>1.27</v>
      </c>
      <c r="I88" s="12">
        <f t="shared" si="7"/>
        <v>3724.7322000000004</v>
      </c>
      <c r="J88" s="9">
        <f t="shared" si="8"/>
        <v>3884.8956846000001</v>
      </c>
      <c r="K88" s="12">
        <v>0</v>
      </c>
      <c r="L88" s="20">
        <f t="shared" si="11"/>
        <v>0</v>
      </c>
      <c r="M88" s="69">
        <f t="shared" si="12"/>
        <v>0</v>
      </c>
      <c r="N88" s="70">
        <f t="shared" si="13"/>
        <v>0</v>
      </c>
    </row>
    <row r="89" spans="1:14" ht="14.25" customHeight="1" x14ac:dyDescent="0.2">
      <c r="A89" s="14">
        <v>82</v>
      </c>
      <c r="B89" s="60" t="s">
        <v>87</v>
      </c>
      <c r="C89" s="11">
        <f t="shared" si="9"/>
        <v>0</v>
      </c>
      <c r="D89" s="77">
        <v>0</v>
      </c>
      <c r="E89" s="77">
        <v>0</v>
      </c>
      <c r="F89" s="12">
        <v>2932.86</v>
      </c>
      <c r="G89" s="12">
        <f t="shared" si="10"/>
        <v>3058.97298</v>
      </c>
      <c r="H89" s="20">
        <v>1.5</v>
      </c>
      <c r="I89" s="12">
        <f t="shared" si="7"/>
        <v>4399.29</v>
      </c>
      <c r="J89" s="9">
        <f t="shared" si="8"/>
        <v>4588.4594699999998</v>
      </c>
      <c r="K89" s="12">
        <v>0</v>
      </c>
      <c r="L89" s="20">
        <f t="shared" si="11"/>
        <v>0</v>
      </c>
      <c r="M89" s="69">
        <f t="shared" si="12"/>
        <v>0</v>
      </c>
      <c r="N89" s="70">
        <f t="shared" si="13"/>
        <v>0</v>
      </c>
    </row>
    <row r="90" spans="1:14" ht="14.25" customHeight="1" x14ac:dyDescent="0.2">
      <c r="A90" s="14">
        <v>83</v>
      </c>
      <c r="B90" s="60" t="s">
        <v>114</v>
      </c>
      <c r="C90" s="11">
        <f t="shared" si="9"/>
        <v>1</v>
      </c>
      <c r="D90" s="77">
        <v>0</v>
      </c>
      <c r="E90" s="77">
        <v>1</v>
      </c>
      <c r="F90" s="12">
        <v>2932.86</v>
      </c>
      <c r="G90" s="12">
        <f t="shared" si="10"/>
        <v>3058.97298</v>
      </c>
      <c r="H90" s="20">
        <v>1.5</v>
      </c>
      <c r="I90" s="12">
        <f t="shared" si="7"/>
        <v>4399.29</v>
      </c>
      <c r="J90" s="9">
        <f t="shared" si="8"/>
        <v>4588.4594699999998</v>
      </c>
      <c r="K90" s="12">
        <v>0</v>
      </c>
      <c r="L90" s="20">
        <f t="shared" si="11"/>
        <v>4.5999999999999996</v>
      </c>
      <c r="M90" s="69">
        <f t="shared" si="12"/>
        <v>68.826892049999998</v>
      </c>
      <c r="N90" s="70">
        <f t="shared" si="13"/>
        <v>68.826892049999998</v>
      </c>
    </row>
    <row r="91" spans="1:14" ht="14.25" customHeight="1" x14ac:dyDescent="0.2">
      <c r="A91" s="14">
        <v>84</v>
      </c>
      <c r="B91" s="60" t="s">
        <v>75</v>
      </c>
      <c r="C91" s="11">
        <f t="shared" si="9"/>
        <v>0</v>
      </c>
      <c r="D91" s="77">
        <v>0</v>
      </c>
      <c r="E91" s="77">
        <v>0</v>
      </c>
      <c r="F91" s="12">
        <v>2932.86</v>
      </c>
      <c r="G91" s="12">
        <f t="shared" si="10"/>
        <v>3058.97298</v>
      </c>
      <c r="H91" s="20">
        <v>2</v>
      </c>
      <c r="I91" s="12">
        <f t="shared" si="7"/>
        <v>5865.72</v>
      </c>
      <c r="J91" s="9">
        <f t="shared" si="8"/>
        <v>6117.94596</v>
      </c>
      <c r="K91" s="12">
        <v>0</v>
      </c>
      <c r="L91" s="20">
        <f t="shared" si="11"/>
        <v>0</v>
      </c>
      <c r="M91" s="69">
        <f t="shared" si="12"/>
        <v>0</v>
      </c>
      <c r="N91" s="70">
        <f t="shared" si="13"/>
        <v>0</v>
      </c>
    </row>
    <row r="92" spans="1:14" ht="14.25" customHeight="1" x14ac:dyDescent="0.2">
      <c r="A92" s="14">
        <v>85</v>
      </c>
      <c r="B92" s="60" t="s">
        <v>115</v>
      </c>
      <c r="C92" s="11">
        <f t="shared" si="9"/>
        <v>1</v>
      </c>
      <c r="D92" s="77">
        <v>0</v>
      </c>
      <c r="E92" s="77">
        <v>1</v>
      </c>
      <c r="F92" s="12">
        <v>2932.86</v>
      </c>
      <c r="G92" s="12">
        <f t="shared" si="10"/>
        <v>3058.97298</v>
      </c>
      <c r="H92" s="20">
        <v>1.5</v>
      </c>
      <c r="I92" s="12">
        <f t="shared" si="7"/>
        <v>4399.29</v>
      </c>
      <c r="J92" s="9">
        <f t="shared" si="8"/>
        <v>4588.4594699999998</v>
      </c>
      <c r="K92" s="12">
        <v>68.2</v>
      </c>
      <c r="L92" s="20">
        <f t="shared" si="11"/>
        <v>4.7</v>
      </c>
      <c r="M92" s="69">
        <f t="shared" si="12"/>
        <v>68.826892049999998</v>
      </c>
      <c r="N92" s="70">
        <f t="shared" si="13"/>
        <v>0.62689204999999504</v>
      </c>
    </row>
    <row r="93" spans="1:14" ht="14.25" customHeight="1" x14ac:dyDescent="0.2">
      <c r="A93" s="30">
        <v>86</v>
      </c>
      <c r="B93" s="60" t="s">
        <v>116</v>
      </c>
      <c r="C93" s="11">
        <f t="shared" si="9"/>
        <v>0</v>
      </c>
      <c r="D93" s="77">
        <v>0</v>
      </c>
      <c r="E93" s="77">
        <v>0</v>
      </c>
      <c r="F93" s="12">
        <v>2932.86</v>
      </c>
      <c r="G93" s="12">
        <f t="shared" si="10"/>
        <v>3058.97298</v>
      </c>
      <c r="H93" s="20">
        <v>1.4</v>
      </c>
      <c r="I93" s="12">
        <f t="shared" si="7"/>
        <v>4106.0039999999999</v>
      </c>
      <c r="J93" s="9">
        <f t="shared" si="8"/>
        <v>4282.5621719999999</v>
      </c>
      <c r="K93" s="12">
        <v>0</v>
      </c>
      <c r="L93" s="20">
        <f t="shared" si="11"/>
        <v>0</v>
      </c>
      <c r="M93" s="69">
        <f t="shared" si="12"/>
        <v>0</v>
      </c>
      <c r="N93" s="70">
        <f t="shared" si="13"/>
        <v>0</v>
      </c>
    </row>
    <row r="94" spans="1:14" x14ac:dyDescent="0.2">
      <c r="A94" s="17"/>
      <c r="B94" s="17"/>
      <c r="C94" s="25"/>
      <c r="D94" s="78"/>
      <c r="E94" s="78"/>
      <c r="F94" s="17"/>
      <c r="G94" s="17"/>
      <c r="H94" s="17"/>
      <c r="I94" s="17"/>
      <c r="J94" s="17"/>
      <c r="K94" s="17"/>
      <c r="L94" s="17"/>
    </row>
  </sheetData>
  <mergeCells count="9">
    <mergeCell ref="M3:M4"/>
    <mergeCell ref="A2:L2"/>
    <mergeCell ref="A3:A4"/>
    <mergeCell ref="B3:B4"/>
    <mergeCell ref="C3:C4"/>
    <mergeCell ref="F3:J3"/>
    <mergeCell ref="K3:K4"/>
    <mergeCell ref="L3:L4"/>
    <mergeCell ref="D3:E3"/>
  </mergeCells>
  <pageMargins left="0.59" right="0.59" top="0.79" bottom="0.79" header="0.31" footer="0.31"/>
  <pageSetup paperSize="9"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zoomScaleNormal="100" workbookViewId="0">
      <pane ySplit="4" topLeftCell="A74" activePane="bottomLeft" state="frozen"/>
      <selection activeCell="G105" sqref="G105:G106"/>
      <selection pane="bottomLeft" activeCell="G8" sqref="G8:G93"/>
    </sheetView>
  </sheetViews>
  <sheetFormatPr defaultRowHeight="12.75" x14ac:dyDescent="0.2"/>
  <cols>
    <col min="1" max="1" width="4" customWidth="1"/>
    <col min="2" max="2" width="31.5703125" customWidth="1"/>
    <col min="3" max="4" width="11.140625" style="23" customWidth="1"/>
    <col min="5" max="5" width="11.5703125" style="23" customWidth="1"/>
    <col min="6" max="6" width="11.85546875" customWidth="1"/>
    <col min="7" max="7" width="12" customWidth="1"/>
    <col min="8" max="8" width="11.5703125" customWidth="1"/>
    <col min="9" max="10" width="12.5703125" customWidth="1"/>
    <col min="11" max="11" width="11" customWidth="1"/>
    <col min="12" max="12" width="24.7109375" customWidth="1"/>
    <col min="13" max="13" width="14.85546875" customWidth="1"/>
  </cols>
  <sheetData>
    <row r="1" spans="1:14" ht="18" customHeight="1" x14ac:dyDescent="0.2">
      <c r="A1" s="1"/>
      <c r="B1" s="1"/>
      <c r="C1" s="21"/>
      <c r="D1" s="21"/>
      <c r="E1" s="21"/>
      <c r="F1" s="1"/>
      <c r="G1" s="1"/>
      <c r="H1" s="1"/>
      <c r="I1" s="1"/>
      <c r="J1" s="1"/>
      <c r="K1" s="1"/>
      <c r="L1" s="2" t="s">
        <v>84</v>
      </c>
    </row>
    <row r="2" spans="1:14" ht="80.25" customHeight="1" x14ac:dyDescent="0.2">
      <c r="A2" s="96" t="s">
        <v>140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4" ht="26.25" customHeight="1" x14ac:dyDescent="0.2">
      <c r="A3" s="97" t="s">
        <v>77</v>
      </c>
      <c r="B3" s="97" t="s">
        <v>2</v>
      </c>
      <c r="C3" s="104" t="s">
        <v>105</v>
      </c>
      <c r="D3" s="100" t="s">
        <v>124</v>
      </c>
      <c r="E3" s="102"/>
      <c r="F3" s="100" t="s">
        <v>78</v>
      </c>
      <c r="G3" s="101"/>
      <c r="H3" s="101"/>
      <c r="I3" s="101"/>
      <c r="J3" s="102"/>
      <c r="K3" s="97" t="s">
        <v>120</v>
      </c>
      <c r="L3" s="97" t="s">
        <v>146</v>
      </c>
      <c r="M3" s="95" t="s">
        <v>143</v>
      </c>
    </row>
    <row r="4" spans="1:14" ht="134.25" customHeight="1" x14ac:dyDescent="0.2">
      <c r="A4" s="99"/>
      <c r="B4" s="99"/>
      <c r="C4" s="105"/>
      <c r="D4" s="65" t="s">
        <v>125</v>
      </c>
      <c r="E4" s="3" t="s">
        <v>126</v>
      </c>
      <c r="F4" s="3" t="s">
        <v>139</v>
      </c>
      <c r="G4" s="3" t="s">
        <v>151</v>
      </c>
      <c r="H4" s="3" t="s">
        <v>91</v>
      </c>
      <c r="I4" s="3" t="s">
        <v>141</v>
      </c>
      <c r="J4" s="3" t="s">
        <v>150</v>
      </c>
      <c r="K4" s="99"/>
      <c r="L4" s="106"/>
      <c r="M4" s="95"/>
    </row>
    <row r="5" spans="1:14" x14ac:dyDescent="0.2">
      <c r="A5" s="4">
        <v>1</v>
      </c>
      <c r="B5" s="5">
        <v>2</v>
      </c>
      <c r="C5" s="22">
        <v>3</v>
      </c>
      <c r="D5" s="4">
        <v>4</v>
      </c>
      <c r="E5" s="5">
        <v>5</v>
      </c>
      <c r="F5" s="22">
        <v>6</v>
      </c>
      <c r="G5" s="4">
        <v>7</v>
      </c>
      <c r="H5" s="5">
        <v>8</v>
      </c>
      <c r="I5" s="22">
        <v>9</v>
      </c>
      <c r="J5" s="4">
        <v>10</v>
      </c>
      <c r="K5" s="5">
        <v>11</v>
      </c>
      <c r="L5" s="22">
        <v>12</v>
      </c>
      <c r="M5" s="67"/>
    </row>
    <row r="6" spans="1:14" x14ac:dyDescent="0.2">
      <c r="A6" s="14"/>
      <c r="B6" s="15" t="s">
        <v>3</v>
      </c>
      <c r="C6" s="13">
        <f>SUM(C8:C93)</f>
        <v>56</v>
      </c>
      <c r="D6" s="13">
        <f>SUM(D8:D93)</f>
        <v>4</v>
      </c>
      <c r="E6" s="13">
        <f>SUM(E8:E93)</f>
        <v>52</v>
      </c>
      <c r="F6" s="13"/>
      <c r="G6" s="13"/>
      <c r="H6" s="13"/>
      <c r="I6" s="13"/>
      <c r="J6" s="13"/>
      <c r="K6" s="24">
        <f>SUM(K8:K93)</f>
        <v>133.34</v>
      </c>
      <c r="L6" s="26">
        <f>SUM(L8:L93)</f>
        <v>40.499999999999986</v>
      </c>
      <c r="M6" s="68">
        <f>SUM(M8:M93)</f>
        <v>599.22886835969985</v>
      </c>
    </row>
    <row r="7" spans="1:14" ht="12.75" customHeight="1" x14ac:dyDescent="0.2">
      <c r="A7" s="14"/>
      <c r="B7" s="15"/>
      <c r="C7" s="10"/>
      <c r="D7" s="10"/>
      <c r="E7" s="10"/>
      <c r="F7" s="9"/>
      <c r="G7" s="9"/>
      <c r="H7" s="9"/>
      <c r="I7" s="9"/>
      <c r="J7" s="9"/>
      <c r="K7" s="9"/>
      <c r="L7" s="18"/>
      <c r="M7" s="67"/>
    </row>
    <row r="8" spans="1:14" ht="14.25" customHeight="1" x14ac:dyDescent="0.2">
      <c r="A8" s="14">
        <v>1</v>
      </c>
      <c r="B8" s="60" t="s">
        <v>106</v>
      </c>
      <c r="C8" s="11">
        <f>D8+E8</f>
        <v>0</v>
      </c>
      <c r="D8" s="77">
        <v>0</v>
      </c>
      <c r="E8" s="77">
        <v>0</v>
      </c>
      <c r="F8" s="12">
        <v>628.47</v>
      </c>
      <c r="G8" s="12">
        <f>F8*1.043</f>
        <v>655.49420999999995</v>
      </c>
      <c r="H8" s="27">
        <v>1</v>
      </c>
      <c r="I8" s="12">
        <f>F8*H8</f>
        <v>628.47</v>
      </c>
      <c r="J8" s="12">
        <f>G8*H8</f>
        <v>655.49420999999995</v>
      </c>
      <c r="K8" s="12">
        <v>0</v>
      </c>
      <c r="L8" s="20">
        <f>ROUND(((D8*I8+E8*J8+K8)/1000),1)</f>
        <v>0</v>
      </c>
      <c r="M8" s="69">
        <f>(D8*I8+E8*J8)*1.5/100</f>
        <v>0</v>
      </c>
      <c r="N8" s="70">
        <f>M8-K8</f>
        <v>0</v>
      </c>
    </row>
    <row r="9" spans="1:14" ht="14.25" customHeight="1" x14ac:dyDescent="0.2">
      <c r="A9" s="14">
        <v>2</v>
      </c>
      <c r="B9" s="60" t="s">
        <v>55</v>
      </c>
      <c r="C9" s="11">
        <f t="shared" ref="C9:C72" si="0">D9+E9</f>
        <v>0</v>
      </c>
      <c r="D9" s="77">
        <v>0</v>
      </c>
      <c r="E9" s="77">
        <v>0</v>
      </c>
      <c r="F9" s="12">
        <v>628.47</v>
      </c>
      <c r="G9" s="12">
        <f t="shared" ref="G9:G72" si="1">F9*1.043</f>
        <v>655.49420999999995</v>
      </c>
      <c r="H9" s="27">
        <v>1.4</v>
      </c>
      <c r="I9" s="12">
        <f t="shared" ref="I9:I67" si="2">F9*H9</f>
        <v>879.85799999999995</v>
      </c>
      <c r="J9" s="12">
        <f t="shared" ref="J9:J67" si="3">G9*H9</f>
        <v>917.69189399999982</v>
      </c>
      <c r="K9" s="12">
        <v>0</v>
      </c>
      <c r="L9" s="20">
        <f t="shared" ref="L9:L72" si="4">ROUND(((D9*I9+E9*J9+K9)/1000),1)</f>
        <v>0</v>
      </c>
      <c r="M9" s="69">
        <f t="shared" ref="M9:M72" si="5">(D9*I9+E9*J9)*1.5/100</f>
        <v>0</v>
      </c>
      <c r="N9" s="70">
        <f t="shared" ref="N9:N72" si="6">M9-K9</f>
        <v>0</v>
      </c>
    </row>
    <row r="10" spans="1:14" ht="14.25" customHeight="1" x14ac:dyDescent="0.2">
      <c r="A10" s="14">
        <v>3</v>
      </c>
      <c r="B10" s="60" t="s">
        <v>39</v>
      </c>
      <c r="C10" s="11">
        <f t="shared" si="0"/>
        <v>0</v>
      </c>
      <c r="D10" s="77">
        <v>0</v>
      </c>
      <c r="E10" s="77">
        <v>0</v>
      </c>
      <c r="F10" s="12">
        <v>628.47</v>
      </c>
      <c r="G10" s="12">
        <f t="shared" si="1"/>
        <v>655.49420999999995</v>
      </c>
      <c r="H10" s="27">
        <v>1.1499999999999999</v>
      </c>
      <c r="I10" s="12">
        <f t="shared" si="2"/>
        <v>722.7405</v>
      </c>
      <c r="J10" s="12">
        <f t="shared" si="3"/>
        <v>753.81834149999986</v>
      </c>
      <c r="K10" s="12">
        <v>0</v>
      </c>
      <c r="L10" s="20">
        <f t="shared" si="4"/>
        <v>0</v>
      </c>
      <c r="M10" s="69">
        <f t="shared" si="5"/>
        <v>0</v>
      </c>
      <c r="N10" s="70">
        <f t="shared" si="6"/>
        <v>0</v>
      </c>
    </row>
    <row r="11" spans="1:14" ht="14.25" customHeight="1" x14ac:dyDescent="0.2">
      <c r="A11" s="14">
        <v>4</v>
      </c>
      <c r="B11" s="60" t="s">
        <v>56</v>
      </c>
      <c r="C11" s="11">
        <f t="shared" si="0"/>
        <v>0</v>
      </c>
      <c r="D11" s="77">
        <v>0</v>
      </c>
      <c r="E11" s="77">
        <v>0</v>
      </c>
      <c r="F11" s="12">
        <v>628.47</v>
      </c>
      <c r="G11" s="12">
        <f t="shared" si="1"/>
        <v>655.49420999999995</v>
      </c>
      <c r="H11" s="27">
        <v>1.21</v>
      </c>
      <c r="I11" s="12">
        <f t="shared" si="2"/>
        <v>760.44870000000003</v>
      </c>
      <c r="J11" s="12">
        <f t="shared" si="3"/>
        <v>793.14799409999989</v>
      </c>
      <c r="K11" s="12">
        <v>0</v>
      </c>
      <c r="L11" s="20">
        <f t="shared" si="4"/>
        <v>0</v>
      </c>
      <c r="M11" s="69">
        <f t="shared" si="5"/>
        <v>0</v>
      </c>
      <c r="N11" s="70">
        <f t="shared" si="6"/>
        <v>0</v>
      </c>
    </row>
    <row r="12" spans="1:14" ht="14.25" customHeight="1" x14ac:dyDescent="0.2">
      <c r="A12" s="14">
        <v>5</v>
      </c>
      <c r="B12" s="60" t="s">
        <v>30</v>
      </c>
      <c r="C12" s="11">
        <f t="shared" si="0"/>
        <v>0</v>
      </c>
      <c r="D12" s="77">
        <v>0</v>
      </c>
      <c r="E12" s="77">
        <v>0</v>
      </c>
      <c r="F12" s="12">
        <v>628.47</v>
      </c>
      <c r="G12" s="12">
        <f t="shared" si="1"/>
        <v>655.49420999999995</v>
      </c>
      <c r="H12" s="27">
        <v>1</v>
      </c>
      <c r="I12" s="12">
        <f t="shared" si="2"/>
        <v>628.47</v>
      </c>
      <c r="J12" s="12">
        <f t="shared" si="3"/>
        <v>655.49420999999995</v>
      </c>
      <c r="K12" s="12">
        <v>0</v>
      </c>
      <c r="L12" s="20">
        <f t="shared" si="4"/>
        <v>0</v>
      </c>
      <c r="M12" s="69">
        <f t="shared" si="5"/>
        <v>0</v>
      </c>
      <c r="N12" s="70">
        <f t="shared" si="6"/>
        <v>0</v>
      </c>
    </row>
    <row r="13" spans="1:14" ht="14.25" customHeight="1" x14ac:dyDescent="0.2">
      <c r="A13" s="14">
        <v>6</v>
      </c>
      <c r="B13" s="60" t="s">
        <v>31</v>
      </c>
      <c r="C13" s="11">
        <f t="shared" si="0"/>
        <v>0</v>
      </c>
      <c r="D13" s="77">
        <v>0</v>
      </c>
      <c r="E13" s="77">
        <v>0</v>
      </c>
      <c r="F13" s="12">
        <v>628.47</v>
      </c>
      <c r="G13" s="12">
        <f t="shared" si="1"/>
        <v>655.49420999999995</v>
      </c>
      <c r="H13" s="27">
        <v>1</v>
      </c>
      <c r="I13" s="12">
        <f t="shared" si="2"/>
        <v>628.47</v>
      </c>
      <c r="J13" s="12">
        <f t="shared" si="3"/>
        <v>655.49420999999995</v>
      </c>
      <c r="K13" s="12">
        <v>0</v>
      </c>
      <c r="L13" s="20">
        <f t="shared" si="4"/>
        <v>0</v>
      </c>
      <c r="M13" s="69">
        <f t="shared" si="5"/>
        <v>0</v>
      </c>
      <c r="N13" s="70">
        <f t="shared" si="6"/>
        <v>0</v>
      </c>
    </row>
    <row r="14" spans="1:14" ht="14.25" customHeight="1" x14ac:dyDescent="0.2">
      <c r="A14" s="14">
        <v>7</v>
      </c>
      <c r="B14" s="60" t="s">
        <v>107</v>
      </c>
      <c r="C14" s="11">
        <f t="shared" si="0"/>
        <v>0</v>
      </c>
      <c r="D14" s="77">
        <v>0</v>
      </c>
      <c r="E14" s="77">
        <v>0</v>
      </c>
      <c r="F14" s="12">
        <v>628.47</v>
      </c>
      <c r="G14" s="12">
        <f t="shared" si="1"/>
        <v>655.49420999999995</v>
      </c>
      <c r="H14" s="27">
        <v>1</v>
      </c>
      <c r="I14" s="12">
        <f t="shared" si="2"/>
        <v>628.47</v>
      </c>
      <c r="J14" s="12">
        <f t="shared" si="3"/>
        <v>655.49420999999995</v>
      </c>
      <c r="K14" s="12">
        <v>0</v>
      </c>
      <c r="L14" s="20">
        <f t="shared" si="4"/>
        <v>0</v>
      </c>
      <c r="M14" s="69">
        <f t="shared" si="5"/>
        <v>0</v>
      </c>
      <c r="N14" s="70">
        <f t="shared" si="6"/>
        <v>0</v>
      </c>
    </row>
    <row r="15" spans="1:14" ht="14.25" customHeight="1" x14ac:dyDescent="0.2">
      <c r="A15" s="14">
        <v>8</v>
      </c>
      <c r="B15" s="60" t="s">
        <v>34</v>
      </c>
      <c r="C15" s="11">
        <f t="shared" si="0"/>
        <v>0</v>
      </c>
      <c r="D15" s="77">
        <v>0</v>
      </c>
      <c r="E15" s="77">
        <v>0</v>
      </c>
      <c r="F15" s="12">
        <v>628.47</v>
      </c>
      <c r="G15" s="12">
        <f t="shared" si="1"/>
        <v>655.49420999999995</v>
      </c>
      <c r="H15" s="27">
        <v>1.2</v>
      </c>
      <c r="I15" s="12">
        <f t="shared" si="2"/>
        <v>754.16399999999999</v>
      </c>
      <c r="J15" s="12">
        <f t="shared" si="3"/>
        <v>786.59305199999994</v>
      </c>
      <c r="K15" s="12">
        <v>0</v>
      </c>
      <c r="L15" s="20">
        <f t="shared" si="4"/>
        <v>0</v>
      </c>
      <c r="M15" s="69">
        <f t="shared" si="5"/>
        <v>0</v>
      </c>
      <c r="N15" s="70">
        <f t="shared" si="6"/>
        <v>0</v>
      </c>
    </row>
    <row r="16" spans="1:14" ht="14.25" customHeight="1" x14ac:dyDescent="0.2">
      <c r="A16" s="14">
        <v>9</v>
      </c>
      <c r="B16" s="60" t="s">
        <v>108</v>
      </c>
      <c r="C16" s="11">
        <f t="shared" si="0"/>
        <v>0</v>
      </c>
      <c r="D16" s="77">
        <v>0</v>
      </c>
      <c r="E16" s="77">
        <v>0</v>
      </c>
      <c r="F16" s="12">
        <v>628.47</v>
      </c>
      <c r="G16" s="12">
        <f t="shared" si="1"/>
        <v>655.49420999999995</v>
      </c>
      <c r="H16" s="27">
        <v>1</v>
      </c>
      <c r="I16" s="12">
        <f t="shared" si="2"/>
        <v>628.47</v>
      </c>
      <c r="J16" s="12">
        <f t="shared" si="3"/>
        <v>655.49420999999995</v>
      </c>
      <c r="K16" s="12">
        <v>0</v>
      </c>
      <c r="L16" s="20">
        <f t="shared" si="4"/>
        <v>0</v>
      </c>
      <c r="M16" s="69">
        <f t="shared" si="5"/>
        <v>0</v>
      </c>
      <c r="N16" s="70">
        <f t="shared" si="6"/>
        <v>0</v>
      </c>
    </row>
    <row r="17" spans="1:14" ht="14.25" customHeight="1" x14ac:dyDescent="0.2">
      <c r="A17" s="14">
        <v>10</v>
      </c>
      <c r="B17" s="60" t="s">
        <v>21</v>
      </c>
      <c r="C17" s="11">
        <f t="shared" si="0"/>
        <v>1</v>
      </c>
      <c r="D17" s="77">
        <v>0</v>
      </c>
      <c r="E17" s="77">
        <v>1</v>
      </c>
      <c r="F17" s="12">
        <v>628.47</v>
      </c>
      <c r="G17" s="12">
        <f t="shared" si="1"/>
        <v>655.49420999999995</v>
      </c>
      <c r="H17" s="27">
        <v>1.208</v>
      </c>
      <c r="I17" s="12">
        <f t="shared" si="2"/>
        <v>759.19176000000004</v>
      </c>
      <c r="J17" s="12">
        <f t="shared" si="3"/>
        <v>791.83700567999995</v>
      </c>
      <c r="K17" s="12">
        <v>0</v>
      </c>
      <c r="L17" s="20">
        <f t="shared" si="4"/>
        <v>0.8</v>
      </c>
      <c r="M17" s="69">
        <f t="shared" si="5"/>
        <v>11.877555085199999</v>
      </c>
      <c r="N17" s="70">
        <f t="shared" si="6"/>
        <v>11.877555085199999</v>
      </c>
    </row>
    <row r="18" spans="1:14" ht="14.25" customHeight="1" x14ac:dyDescent="0.2">
      <c r="A18" s="14">
        <v>11</v>
      </c>
      <c r="B18" s="60" t="s">
        <v>22</v>
      </c>
      <c r="C18" s="11">
        <f t="shared" si="0"/>
        <v>0</v>
      </c>
      <c r="D18" s="77">
        <v>0</v>
      </c>
      <c r="E18" s="77">
        <v>0</v>
      </c>
      <c r="F18" s="12">
        <v>628.47</v>
      </c>
      <c r="G18" s="12">
        <f t="shared" si="1"/>
        <v>655.49420999999995</v>
      </c>
      <c r="H18" s="27">
        <v>1.3</v>
      </c>
      <c r="I18" s="12">
        <f t="shared" si="2"/>
        <v>817.01100000000008</v>
      </c>
      <c r="J18" s="12">
        <f t="shared" si="3"/>
        <v>852.142473</v>
      </c>
      <c r="K18" s="12">
        <v>0</v>
      </c>
      <c r="L18" s="20">
        <f t="shared" si="4"/>
        <v>0</v>
      </c>
      <c r="M18" s="69">
        <f t="shared" si="5"/>
        <v>0</v>
      </c>
      <c r="N18" s="70">
        <f t="shared" si="6"/>
        <v>0</v>
      </c>
    </row>
    <row r="19" spans="1:14" ht="14.25" customHeight="1" x14ac:dyDescent="0.2">
      <c r="A19" s="14">
        <v>12</v>
      </c>
      <c r="B19" s="60" t="s">
        <v>85</v>
      </c>
      <c r="C19" s="11">
        <f t="shared" si="0"/>
        <v>0</v>
      </c>
      <c r="D19" s="77">
        <v>0</v>
      </c>
      <c r="E19" s="77">
        <v>0</v>
      </c>
      <c r="F19" s="12">
        <v>628.47</v>
      </c>
      <c r="G19" s="12">
        <f t="shared" si="1"/>
        <v>655.49420999999995</v>
      </c>
      <c r="H19" s="27">
        <v>1</v>
      </c>
      <c r="I19" s="12">
        <f t="shared" si="2"/>
        <v>628.47</v>
      </c>
      <c r="J19" s="12">
        <f t="shared" si="3"/>
        <v>655.49420999999995</v>
      </c>
      <c r="K19" s="12">
        <v>0</v>
      </c>
      <c r="L19" s="20">
        <f t="shared" si="4"/>
        <v>0</v>
      </c>
      <c r="M19" s="69">
        <f t="shared" si="5"/>
        <v>0</v>
      </c>
      <c r="N19" s="70">
        <f t="shared" si="6"/>
        <v>0</v>
      </c>
    </row>
    <row r="20" spans="1:14" ht="14.25" customHeight="1" x14ac:dyDescent="0.2">
      <c r="A20" s="14">
        <v>13</v>
      </c>
      <c r="B20" s="60" t="s">
        <v>40</v>
      </c>
      <c r="C20" s="11">
        <f t="shared" si="0"/>
        <v>1</v>
      </c>
      <c r="D20" s="77">
        <v>0</v>
      </c>
      <c r="E20" s="77">
        <v>1</v>
      </c>
      <c r="F20" s="12">
        <v>628.47</v>
      </c>
      <c r="G20" s="12">
        <f t="shared" si="1"/>
        <v>655.49420999999995</v>
      </c>
      <c r="H20" s="27">
        <v>1</v>
      </c>
      <c r="I20" s="12">
        <f t="shared" si="2"/>
        <v>628.47</v>
      </c>
      <c r="J20" s="12">
        <f t="shared" si="3"/>
        <v>655.49420999999995</v>
      </c>
      <c r="K20" s="12">
        <v>0</v>
      </c>
      <c r="L20" s="20">
        <f t="shared" si="4"/>
        <v>0.7</v>
      </c>
      <c r="M20" s="69">
        <f t="shared" si="5"/>
        <v>9.8324131500000007</v>
      </c>
      <c r="N20" s="70">
        <f t="shared" si="6"/>
        <v>9.8324131500000007</v>
      </c>
    </row>
    <row r="21" spans="1:14" ht="14.25" customHeight="1" x14ac:dyDescent="0.2">
      <c r="A21" s="14">
        <v>14</v>
      </c>
      <c r="B21" s="60" t="s">
        <v>41</v>
      </c>
      <c r="C21" s="11">
        <f t="shared" si="0"/>
        <v>0</v>
      </c>
      <c r="D21" s="77">
        <v>0</v>
      </c>
      <c r="E21" s="77">
        <v>0</v>
      </c>
      <c r="F21" s="12">
        <v>628.47</v>
      </c>
      <c r="G21" s="12">
        <f t="shared" si="1"/>
        <v>655.49420999999995</v>
      </c>
      <c r="H21" s="27">
        <v>1</v>
      </c>
      <c r="I21" s="12">
        <f t="shared" si="2"/>
        <v>628.47</v>
      </c>
      <c r="J21" s="12">
        <f t="shared" si="3"/>
        <v>655.49420999999995</v>
      </c>
      <c r="K21" s="12">
        <v>0</v>
      </c>
      <c r="L21" s="20">
        <f t="shared" si="4"/>
        <v>0</v>
      </c>
      <c r="M21" s="69">
        <f t="shared" si="5"/>
        <v>0</v>
      </c>
      <c r="N21" s="70">
        <f t="shared" si="6"/>
        <v>0</v>
      </c>
    </row>
    <row r="22" spans="1:14" ht="14.25" customHeight="1" x14ac:dyDescent="0.2">
      <c r="A22" s="14">
        <v>15</v>
      </c>
      <c r="B22" s="60" t="s">
        <v>67</v>
      </c>
      <c r="C22" s="11">
        <f t="shared" si="0"/>
        <v>0</v>
      </c>
      <c r="D22" s="77">
        <v>0</v>
      </c>
      <c r="E22" s="77">
        <v>0</v>
      </c>
      <c r="F22" s="12">
        <v>628.47</v>
      </c>
      <c r="G22" s="12">
        <f t="shared" si="1"/>
        <v>655.49420999999995</v>
      </c>
      <c r="H22" s="27">
        <v>1.47</v>
      </c>
      <c r="I22" s="12">
        <f t="shared" si="2"/>
        <v>923.85090000000002</v>
      </c>
      <c r="J22" s="12">
        <f t="shared" si="3"/>
        <v>963.57648869999991</v>
      </c>
      <c r="K22" s="12">
        <v>0</v>
      </c>
      <c r="L22" s="20">
        <f t="shared" si="4"/>
        <v>0</v>
      </c>
      <c r="M22" s="69">
        <f t="shared" si="5"/>
        <v>0</v>
      </c>
      <c r="N22" s="70">
        <f t="shared" si="6"/>
        <v>0</v>
      </c>
    </row>
    <row r="23" spans="1:14" ht="14.25" customHeight="1" x14ac:dyDescent="0.2">
      <c r="A23" s="14">
        <v>16</v>
      </c>
      <c r="B23" s="60" t="s">
        <v>109</v>
      </c>
      <c r="C23" s="11">
        <f t="shared" si="0"/>
        <v>0</v>
      </c>
      <c r="D23" s="77">
        <v>0</v>
      </c>
      <c r="E23" s="77">
        <v>0</v>
      </c>
      <c r="F23" s="12">
        <v>628.47</v>
      </c>
      <c r="G23" s="12">
        <f t="shared" si="1"/>
        <v>655.49420999999995</v>
      </c>
      <c r="H23" s="27">
        <v>1</v>
      </c>
      <c r="I23" s="12">
        <f t="shared" si="2"/>
        <v>628.47</v>
      </c>
      <c r="J23" s="12">
        <f t="shared" si="3"/>
        <v>655.49420999999995</v>
      </c>
      <c r="K23" s="12">
        <v>0</v>
      </c>
      <c r="L23" s="20">
        <f t="shared" si="4"/>
        <v>0</v>
      </c>
      <c r="M23" s="69">
        <f t="shared" si="5"/>
        <v>0</v>
      </c>
      <c r="N23" s="70">
        <f t="shared" si="6"/>
        <v>0</v>
      </c>
    </row>
    <row r="24" spans="1:14" ht="14.25" customHeight="1" x14ac:dyDescent="0.2">
      <c r="A24" s="14">
        <v>17</v>
      </c>
      <c r="B24" s="60" t="s">
        <v>110</v>
      </c>
      <c r="C24" s="11">
        <f t="shared" si="0"/>
        <v>2</v>
      </c>
      <c r="D24" s="77">
        <v>0</v>
      </c>
      <c r="E24" s="77">
        <v>2</v>
      </c>
      <c r="F24" s="12">
        <v>628.47</v>
      </c>
      <c r="G24" s="12">
        <f t="shared" si="1"/>
        <v>655.49420999999995</v>
      </c>
      <c r="H24" s="27">
        <v>1</v>
      </c>
      <c r="I24" s="12">
        <f t="shared" si="2"/>
        <v>628.47</v>
      </c>
      <c r="J24" s="12">
        <f t="shared" si="3"/>
        <v>655.49420999999995</v>
      </c>
      <c r="K24" s="12">
        <v>0</v>
      </c>
      <c r="L24" s="20">
        <f t="shared" si="4"/>
        <v>1.3</v>
      </c>
      <c r="M24" s="69">
        <f t="shared" si="5"/>
        <v>19.664826300000001</v>
      </c>
      <c r="N24" s="70">
        <f t="shared" si="6"/>
        <v>19.664826300000001</v>
      </c>
    </row>
    <row r="25" spans="1:14" ht="14.25" customHeight="1" x14ac:dyDescent="0.2">
      <c r="A25" s="14">
        <v>18</v>
      </c>
      <c r="B25" s="60" t="s">
        <v>57</v>
      </c>
      <c r="C25" s="11">
        <f t="shared" si="0"/>
        <v>0</v>
      </c>
      <c r="D25" s="77">
        <v>0</v>
      </c>
      <c r="E25" s="77">
        <v>0</v>
      </c>
      <c r="F25" s="12">
        <v>628.47</v>
      </c>
      <c r="G25" s="12">
        <f t="shared" si="1"/>
        <v>655.49420999999995</v>
      </c>
      <c r="H25" s="27">
        <v>1.4</v>
      </c>
      <c r="I25" s="12">
        <f t="shared" si="2"/>
        <v>879.85799999999995</v>
      </c>
      <c r="J25" s="12">
        <f t="shared" si="3"/>
        <v>917.69189399999982</v>
      </c>
      <c r="K25" s="12">
        <v>0</v>
      </c>
      <c r="L25" s="20">
        <f t="shared" si="4"/>
        <v>0</v>
      </c>
      <c r="M25" s="69">
        <f t="shared" si="5"/>
        <v>0</v>
      </c>
      <c r="N25" s="70">
        <f t="shared" si="6"/>
        <v>0</v>
      </c>
    </row>
    <row r="26" spans="1:14" ht="14.25" customHeight="1" x14ac:dyDescent="0.2">
      <c r="A26" s="14">
        <v>19</v>
      </c>
      <c r="B26" s="60" t="s">
        <v>42</v>
      </c>
      <c r="C26" s="11">
        <f t="shared" si="0"/>
        <v>0</v>
      </c>
      <c r="D26" s="77">
        <v>0</v>
      </c>
      <c r="E26" s="77">
        <v>0</v>
      </c>
      <c r="F26" s="12">
        <v>628.47</v>
      </c>
      <c r="G26" s="12">
        <f t="shared" si="1"/>
        <v>655.49420999999995</v>
      </c>
      <c r="H26" s="27">
        <v>1.1499999999999999</v>
      </c>
      <c r="I26" s="12">
        <f t="shared" si="2"/>
        <v>722.7405</v>
      </c>
      <c r="J26" s="12">
        <f t="shared" si="3"/>
        <v>753.81834149999986</v>
      </c>
      <c r="K26" s="12">
        <v>0</v>
      </c>
      <c r="L26" s="20">
        <f t="shared" si="4"/>
        <v>0</v>
      </c>
      <c r="M26" s="69">
        <f t="shared" si="5"/>
        <v>0</v>
      </c>
      <c r="N26" s="70">
        <f t="shared" si="6"/>
        <v>0</v>
      </c>
    </row>
    <row r="27" spans="1:14" ht="14.25" customHeight="1" x14ac:dyDescent="0.2">
      <c r="A27" s="14">
        <v>20</v>
      </c>
      <c r="B27" s="60" t="s">
        <v>58</v>
      </c>
      <c r="C27" s="11">
        <f t="shared" si="0"/>
        <v>0</v>
      </c>
      <c r="D27" s="77">
        <v>0</v>
      </c>
      <c r="E27" s="77">
        <v>0</v>
      </c>
      <c r="F27" s="12">
        <v>628.47</v>
      </c>
      <c r="G27" s="12">
        <f t="shared" si="1"/>
        <v>655.49420999999995</v>
      </c>
      <c r="H27" s="27">
        <v>1.3</v>
      </c>
      <c r="I27" s="12">
        <f t="shared" si="2"/>
        <v>817.01100000000008</v>
      </c>
      <c r="J27" s="12">
        <f t="shared" si="3"/>
        <v>852.142473</v>
      </c>
      <c r="K27" s="12">
        <v>0</v>
      </c>
      <c r="L27" s="20">
        <f t="shared" si="4"/>
        <v>0</v>
      </c>
      <c r="M27" s="69">
        <f t="shared" si="5"/>
        <v>0</v>
      </c>
      <c r="N27" s="70">
        <f t="shared" si="6"/>
        <v>0</v>
      </c>
    </row>
    <row r="28" spans="1:14" ht="14.25" customHeight="1" x14ac:dyDescent="0.2">
      <c r="A28" s="14">
        <v>21</v>
      </c>
      <c r="B28" s="60" t="s">
        <v>32</v>
      </c>
      <c r="C28" s="11">
        <f t="shared" si="0"/>
        <v>0</v>
      </c>
      <c r="D28" s="77">
        <v>0</v>
      </c>
      <c r="E28" s="77">
        <v>0</v>
      </c>
      <c r="F28" s="12">
        <v>628.47</v>
      </c>
      <c r="G28" s="12">
        <f t="shared" si="1"/>
        <v>655.49420999999995</v>
      </c>
      <c r="H28" s="27">
        <v>1</v>
      </c>
      <c r="I28" s="12">
        <f t="shared" si="2"/>
        <v>628.47</v>
      </c>
      <c r="J28" s="12">
        <f t="shared" si="3"/>
        <v>655.49420999999995</v>
      </c>
      <c r="K28" s="12">
        <v>0</v>
      </c>
      <c r="L28" s="20">
        <f t="shared" si="4"/>
        <v>0</v>
      </c>
      <c r="M28" s="69">
        <f t="shared" si="5"/>
        <v>0</v>
      </c>
      <c r="N28" s="70">
        <f t="shared" si="6"/>
        <v>0</v>
      </c>
    </row>
    <row r="29" spans="1:14" ht="14.25" customHeight="1" x14ac:dyDescent="0.2">
      <c r="A29" s="14">
        <v>22</v>
      </c>
      <c r="B29" s="60" t="s">
        <v>111</v>
      </c>
      <c r="C29" s="11">
        <f t="shared" si="0"/>
        <v>0</v>
      </c>
      <c r="D29" s="77">
        <v>0</v>
      </c>
      <c r="E29" s="77">
        <v>0</v>
      </c>
      <c r="F29" s="12">
        <v>628.47</v>
      </c>
      <c r="G29" s="12">
        <f t="shared" si="1"/>
        <v>655.49420999999995</v>
      </c>
      <c r="H29" s="27">
        <v>1</v>
      </c>
      <c r="I29" s="12">
        <f t="shared" si="2"/>
        <v>628.47</v>
      </c>
      <c r="J29" s="12">
        <f t="shared" si="3"/>
        <v>655.49420999999995</v>
      </c>
      <c r="K29" s="12">
        <v>0</v>
      </c>
      <c r="L29" s="20">
        <f t="shared" si="4"/>
        <v>0</v>
      </c>
      <c r="M29" s="69">
        <f t="shared" si="5"/>
        <v>0</v>
      </c>
      <c r="N29" s="70">
        <f t="shared" si="6"/>
        <v>0</v>
      </c>
    </row>
    <row r="30" spans="1:14" ht="14.25" customHeight="1" x14ac:dyDescent="0.2">
      <c r="A30" s="14">
        <v>23</v>
      </c>
      <c r="B30" s="60" t="s">
        <v>59</v>
      </c>
      <c r="C30" s="11">
        <f t="shared" si="0"/>
        <v>2</v>
      </c>
      <c r="D30" s="77">
        <v>0</v>
      </c>
      <c r="E30" s="77">
        <v>2</v>
      </c>
      <c r="F30" s="12">
        <v>628.47</v>
      </c>
      <c r="G30" s="12">
        <f t="shared" si="1"/>
        <v>655.49420999999995</v>
      </c>
      <c r="H30" s="27">
        <v>1.175</v>
      </c>
      <c r="I30" s="12">
        <f t="shared" si="2"/>
        <v>738.45225000000005</v>
      </c>
      <c r="J30" s="12">
        <f t="shared" si="3"/>
        <v>770.20569675000002</v>
      </c>
      <c r="K30" s="12">
        <v>0</v>
      </c>
      <c r="L30" s="20">
        <f t="shared" si="4"/>
        <v>1.5</v>
      </c>
      <c r="M30" s="69">
        <f t="shared" si="5"/>
        <v>23.106170902499997</v>
      </c>
      <c r="N30" s="70">
        <f t="shared" si="6"/>
        <v>23.106170902499997</v>
      </c>
    </row>
    <row r="31" spans="1:14" ht="14.25" customHeight="1" x14ac:dyDescent="0.2">
      <c r="A31" s="14">
        <v>24</v>
      </c>
      <c r="B31" s="60" t="s">
        <v>66</v>
      </c>
      <c r="C31" s="11">
        <f t="shared" si="0"/>
        <v>2</v>
      </c>
      <c r="D31" s="77">
        <v>0</v>
      </c>
      <c r="E31" s="77">
        <v>2</v>
      </c>
      <c r="F31" s="12">
        <v>628.47</v>
      </c>
      <c r="G31" s="12">
        <f t="shared" si="1"/>
        <v>655.49420999999995</v>
      </c>
      <c r="H31" s="27">
        <v>1.24</v>
      </c>
      <c r="I31" s="12">
        <f t="shared" si="2"/>
        <v>779.30280000000005</v>
      </c>
      <c r="J31" s="12">
        <f t="shared" si="3"/>
        <v>812.81282039999996</v>
      </c>
      <c r="K31" s="12">
        <v>0</v>
      </c>
      <c r="L31" s="20">
        <f t="shared" si="4"/>
        <v>1.6</v>
      </c>
      <c r="M31" s="69">
        <f t="shared" si="5"/>
        <v>24.384384611999998</v>
      </c>
      <c r="N31" s="70">
        <f t="shared" si="6"/>
        <v>24.384384611999998</v>
      </c>
    </row>
    <row r="32" spans="1:14" ht="14.25" customHeight="1" x14ac:dyDescent="0.2">
      <c r="A32" s="14">
        <v>25</v>
      </c>
      <c r="B32" s="60" t="s">
        <v>71</v>
      </c>
      <c r="C32" s="11">
        <f t="shared" si="0"/>
        <v>0</v>
      </c>
      <c r="D32" s="77">
        <v>0</v>
      </c>
      <c r="E32" s="77">
        <v>0</v>
      </c>
      <c r="F32" s="12">
        <v>628.47</v>
      </c>
      <c r="G32" s="12">
        <f t="shared" si="1"/>
        <v>655.49420999999995</v>
      </c>
      <c r="H32" s="27">
        <v>1.6</v>
      </c>
      <c r="I32" s="12">
        <f t="shared" si="2"/>
        <v>1005.5520000000001</v>
      </c>
      <c r="J32" s="12">
        <f t="shared" si="3"/>
        <v>1048.7907359999999</v>
      </c>
      <c r="K32" s="12">
        <v>0</v>
      </c>
      <c r="L32" s="20">
        <f t="shared" si="4"/>
        <v>0</v>
      </c>
      <c r="M32" s="69">
        <f t="shared" si="5"/>
        <v>0</v>
      </c>
      <c r="N32" s="70">
        <f t="shared" si="6"/>
        <v>0</v>
      </c>
    </row>
    <row r="33" spans="1:14" ht="14.25" customHeight="1" x14ac:dyDescent="0.2">
      <c r="A33" s="14">
        <v>26</v>
      </c>
      <c r="B33" s="60" t="s">
        <v>35</v>
      </c>
      <c r="C33" s="11">
        <f t="shared" si="0"/>
        <v>0</v>
      </c>
      <c r="D33" s="77">
        <v>0</v>
      </c>
      <c r="E33" s="77">
        <v>0</v>
      </c>
      <c r="F33" s="12">
        <v>628.47</v>
      </c>
      <c r="G33" s="12">
        <f t="shared" si="1"/>
        <v>655.49420999999995</v>
      </c>
      <c r="H33" s="27">
        <v>1</v>
      </c>
      <c r="I33" s="12">
        <f t="shared" si="2"/>
        <v>628.47</v>
      </c>
      <c r="J33" s="12">
        <f t="shared" si="3"/>
        <v>655.49420999999995</v>
      </c>
      <c r="K33" s="12">
        <v>0</v>
      </c>
      <c r="L33" s="20">
        <f t="shared" si="4"/>
        <v>0</v>
      </c>
      <c r="M33" s="69">
        <f t="shared" si="5"/>
        <v>0</v>
      </c>
      <c r="N33" s="70">
        <f t="shared" si="6"/>
        <v>0</v>
      </c>
    </row>
    <row r="34" spans="1:14" ht="14.25" customHeight="1" x14ac:dyDescent="0.2">
      <c r="A34" s="14">
        <v>27</v>
      </c>
      <c r="B34" s="60" t="s">
        <v>60</v>
      </c>
      <c r="C34" s="11">
        <f t="shared" si="0"/>
        <v>0</v>
      </c>
      <c r="D34" s="77">
        <v>0</v>
      </c>
      <c r="E34" s="77">
        <v>0</v>
      </c>
      <c r="F34" s="12">
        <v>628.47</v>
      </c>
      <c r="G34" s="12">
        <f t="shared" si="1"/>
        <v>655.49420999999995</v>
      </c>
      <c r="H34" s="27">
        <v>1.25</v>
      </c>
      <c r="I34" s="12">
        <f t="shared" si="2"/>
        <v>785.58750000000009</v>
      </c>
      <c r="J34" s="12">
        <f t="shared" si="3"/>
        <v>819.36776249999991</v>
      </c>
      <c r="K34" s="12">
        <v>0</v>
      </c>
      <c r="L34" s="20">
        <f t="shared" si="4"/>
        <v>0</v>
      </c>
      <c r="M34" s="69">
        <f t="shared" si="5"/>
        <v>0</v>
      </c>
      <c r="N34" s="70">
        <f t="shared" si="6"/>
        <v>0</v>
      </c>
    </row>
    <row r="35" spans="1:14" ht="14.25" customHeight="1" x14ac:dyDescent="0.2">
      <c r="A35" s="14">
        <v>28</v>
      </c>
      <c r="B35" s="60" t="s">
        <v>47</v>
      </c>
      <c r="C35" s="11">
        <f t="shared" si="0"/>
        <v>0</v>
      </c>
      <c r="D35" s="77">
        <v>0</v>
      </c>
      <c r="E35" s="77">
        <v>0</v>
      </c>
      <c r="F35" s="12">
        <v>628.47</v>
      </c>
      <c r="G35" s="12">
        <f t="shared" si="1"/>
        <v>655.49420999999995</v>
      </c>
      <c r="H35" s="27">
        <v>1.1499999999999999</v>
      </c>
      <c r="I35" s="12">
        <f t="shared" si="2"/>
        <v>722.7405</v>
      </c>
      <c r="J35" s="12">
        <f t="shared" si="3"/>
        <v>753.81834149999986</v>
      </c>
      <c r="K35" s="12">
        <v>0</v>
      </c>
      <c r="L35" s="20">
        <f t="shared" si="4"/>
        <v>0</v>
      </c>
      <c r="M35" s="69">
        <f t="shared" si="5"/>
        <v>0</v>
      </c>
      <c r="N35" s="70">
        <f t="shared" si="6"/>
        <v>0</v>
      </c>
    </row>
    <row r="36" spans="1:14" ht="14.25" customHeight="1" x14ac:dyDescent="0.2">
      <c r="A36" s="14">
        <v>29</v>
      </c>
      <c r="B36" s="60" t="s">
        <v>68</v>
      </c>
      <c r="C36" s="11">
        <f t="shared" si="0"/>
        <v>0</v>
      </c>
      <c r="D36" s="77">
        <v>0</v>
      </c>
      <c r="E36" s="77">
        <v>0</v>
      </c>
      <c r="F36" s="12">
        <v>628.47</v>
      </c>
      <c r="G36" s="12">
        <f t="shared" si="1"/>
        <v>655.49420999999995</v>
      </c>
      <c r="H36" s="27">
        <v>1.2</v>
      </c>
      <c r="I36" s="12">
        <f t="shared" si="2"/>
        <v>754.16399999999999</v>
      </c>
      <c r="J36" s="12">
        <f t="shared" si="3"/>
        <v>786.59305199999994</v>
      </c>
      <c r="K36" s="12">
        <v>0</v>
      </c>
      <c r="L36" s="20">
        <f t="shared" si="4"/>
        <v>0</v>
      </c>
      <c r="M36" s="69">
        <f t="shared" si="5"/>
        <v>0</v>
      </c>
      <c r="N36" s="70">
        <f t="shared" si="6"/>
        <v>0</v>
      </c>
    </row>
    <row r="37" spans="1:14" ht="14.25" customHeight="1" x14ac:dyDescent="0.2">
      <c r="A37" s="14">
        <v>30</v>
      </c>
      <c r="B37" s="60" t="s">
        <v>33</v>
      </c>
      <c r="C37" s="11">
        <f t="shared" si="0"/>
        <v>0</v>
      </c>
      <c r="D37" s="77">
        <v>0</v>
      </c>
      <c r="E37" s="77">
        <v>0</v>
      </c>
      <c r="F37" s="12">
        <v>628.47</v>
      </c>
      <c r="G37" s="12">
        <f t="shared" si="1"/>
        <v>655.49420999999995</v>
      </c>
      <c r="H37" s="27">
        <v>1</v>
      </c>
      <c r="I37" s="12">
        <f t="shared" si="2"/>
        <v>628.47</v>
      </c>
      <c r="J37" s="12">
        <f t="shared" si="3"/>
        <v>655.49420999999995</v>
      </c>
      <c r="K37" s="12">
        <v>0</v>
      </c>
      <c r="L37" s="20">
        <f t="shared" si="4"/>
        <v>0</v>
      </c>
      <c r="M37" s="69">
        <f t="shared" si="5"/>
        <v>0</v>
      </c>
      <c r="N37" s="70">
        <f t="shared" si="6"/>
        <v>0</v>
      </c>
    </row>
    <row r="38" spans="1:14" ht="14.25" customHeight="1" x14ac:dyDescent="0.2">
      <c r="A38" s="14">
        <v>31</v>
      </c>
      <c r="B38" s="60" t="s">
        <v>69</v>
      </c>
      <c r="C38" s="11">
        <f t="shared" si="0"/>
        <v>2</v>
      </c>
      <c r="D38" s="77">
        <v>0</v>
      </c>
      <c r="E38" s="77">
        <v>2</v>
      </c>
      <c r="F38" s="12">
        <v>628.47</v>
      </c>
      <c r="G38" s="12">
        <f t="shared" si="1"/>
        <v>655.49420999999995</v>
      </c>
      <c r="H38" s="27">
        <v>1.27</v>
      </c>
      <c r="I38" s="12">
        <f t="shared" si="2"/>
        <v>798.15690000000006</v>
      </c>
      <c r="J38" s="12">
        <f t="shared" si="3"/>
        <v>832.47764669999992</v>
      </c>
      <c r="K38" s="12">
        <v>0</v>
      </c>
      <c r="L38" s="20">
        <f t="shared" si="4"/>
        <v>1.7</v>
      </c>
      <c r="M38" s="69">
        <f t="shared" si="5"/>
        <v>24.974329400999995</v>
      </c>
      <c r="N38" s="70">
        <f t="shared" si="6"/>
        <v>24.974329400999995</v>
      </c>
    </row>
    <row r="39" spans="1:14" ht="14.25" customHeight="1" x14ac:dyDescent="0.2">
      <c r="A39" s="14">
        <v>32</v>
      </c>
      <c r="B39" s="60" t="s">
        <v>70</v>
      </c>
      <c r="C39" s="11">
        <f t="shared" si="0"/>
        <v>1</v>
      </c>
      <c r="D39" s="77">
        <v>1</v>
      </c>
      <c r="E39" s="77">
        <v>0</v>
      </c>
      <c r="F39" s="12">
        <v>628.47</v>
      </c>
      <c r="G39" s="12">
        <f t="shared" si="1"/>
        <v>655.49420999999995</v>
      </c>
      <c r="H39" s="27">
        <v>1.3</v>
      </c>
      <c r="I39" s="12">
        <f t="shared" si="2"/>
        <v>817.01100000000008</v>
      </c>
      <c r="J39" s="12">
        <f t="shared" si="3"/>
        <v>852.142473</v>
      </c>
      <c r="K39" s="12">
        <v>12.25</v>
      </c>
      <c r="L39" s="20">
        <f t="shared" si="4"/>
        <v>0.8</v>
      </c>
      <c r="M39" s="69">
        <f t="shared" si="5"/>
        <v>12.255165000000002</v>
      </c>
      <c r="N39" s="70">
        <f t="shared" si="6"/>
        <v>5.1650000000016405E-3</v>
      </c>
    </row>
    <row r="40" spans="1:14" ht="14.25" customHeight="1" x14ac:dyDescent="0.2">
      <c r="A40" s="14">
        <v>33</v>
      </c>
      <c r="B40" s="60" t="s">
        <v>23</v>
      </c>
      <c r="C40" s="11">
        <f t="shared" si="0"/>
        <v>0</v>
      </c>
      <c r="D40" s="77">
        <v>0</v>
      </c>
      <c r="E40" s="77">
        <v>0</v>
      </c>
      <c r="F40" s="12">
        <v>628.47</v>
      </c>
      <c r="G40" s="12">
        <f t="shared" si="1"/>
        <v>655.49420999999995</v>
      </c>
      <c r="H40" s="27">
        <v>1.3</v>
      </c>
      <c r="I40" s="12">
        <f t="shared" si="2"/>
        <v>817.01100000000008</v>
      </c>
      <c r="J40" s="12">
        <f t="shared" si="3"/>
        <v>852.142473</v>
      </c>
      <c r="K40" s="12">
        <v>0</v>
      </c>
      <c r="L40" s="20">
        <f t="shared" si="4"/>
        <v>0</v>
      </c>
      <c r="M40" s="69">
        <f t="shared" si="5"/>
        <v>0</v>
      </c>
      <c r="N40" s="70">
        <f t="shared" si="6"/>
        <v>0</v>
      </c>
    </row>
    <row r="41" spans="1:14" ht="14.25" customHeight="1" x14ac:dyDescent="0.2">
      <c r="A41" s="14">
        <v>34</v>
      </c>
      <c r="B41" s="60" t="s">
        <v>36</v>
      </c>
      <c r="C41" s="11">
        <f t="shared" si="0"/>
        <v>1</v>
      </c>
      <c r="D41" s="77">
        <v>0</v>
      </c>
      <c r="E41" s="77">
        <v>1</v>
      </c>
      <c r="F41" s="12">
        <v>628.47</v>
      </c>
      <c r="G41" s="12">
        <f t="shared" si="1"/>
        <v>655.49420999999995</v>
      </c>
      <c r="H41" s="27">
        <v>1</v>
      </c>
      <c r="I41" s="12">
        <f t="shared" si="2"/>
        <v>628.47</v>
      </c>
      <c r="J41" s="12">
        <f t="shared" si="3"/>
        <v>655.49420999999995</v>
      </c>
      <c r="K41" s="12">
        <v>0</v>
      </c>
      <c r="L41" s="20">
        <f t="shared" si="4"/>
        <v>0.7</v>
      </c>
      <c r="M41" s="69">
        <f t="shared" si="5"/>
        <v>9.8324131500000007</v>
      </c>
      <c r="N41" s="70">
        <f t="shared" si="6"/>
        <v>9.8324131500000007</v>
      </c>
    </row>
    <row r="42" spans="1:14" ht="14.25" customHeight="1" x14ac:dyDescent="0.2">
      <c r="A42" s="14">
        <v>35</v>
      </c>
      <c r="B42" s="60" t="s">
        <v>4</v>
      </c>
      <c r="C42" s="11">
        <f t="shared" si="0"/>
        <v>0</v>
      </c>
      <c r="D42" s="77">
        <v>0</v>
      </c>
      <c r="E42" s="77">
        <v>0</v>
      </c>
      <c r="F42" s="12">
        <v>628.47</v>
      </c>
      <c r="G42" s="12">
        <f t="shared" si="1"/>
        <v>655.49420999999995</v>
      </c>
      <c r="H42" s="27">
        <v>1</v>
      </c>
      <c r="I42" s="12">
        <f t="shared" si="2"/>
        <v>628.47</v>
      </c>
      <c r="J42" s="12">
        <f t="shared" si="3"/>
        <v>655.49420999999995</v>
      </c>
      <c r="K42" s="12">
        <v>0</v>
      </c>
      <c r="L42" s="20">
        <f t="shared" si="4"/>
        <v>0</v>
      </c>
      <c r="M42" s="69">
        <f t="shared" si="5"/>
        <v>0</v>
      </c>
      <c r="N42" s="70">
        <f t="shared" si="6"/>
        <v>0</v>
      </c>
    </row>
    <row r="43" spans="1:14" ht="14.25" customHeight="1" x14ac:dyDescent="0.2">
      <c r="A43" s="14">
        <v>36</v>
      </c>
      <c r="B43" s="60" t="s">
        <v>5</v>
      </c>
      <c r="C43" s="11">
        <f t="shared" si="0"/>
        <v>1</v>
      </c>
      <c r="D43" s="77">
        <v>0</v>
      </c>
      <c r="E43" s="77">
        <v>1</v>
      </c>
      <c r="F43" s="12">
        <v>628.47</v>
      </c>
      <c r="G43" s="12">
        <f t="shared" si="1"/>
        <v>655.49420999999995</v>
      </c>
      <c r="H43" s="27">
        <v>1</v>
      </c>
      <c r="I43" s="12">
        <f t="shared" si="2"/>
        <v>628.47</v>
      </c>
      <c r="J43" s="12">
        <f t="shared" si="3"/>
        <v>655.49420999999995</v>
      </c>
      <c r="K43" s="12">
        <v>0</v>
      </c>
      <c r="L43" s="20">
        <f t="shared" si="4"/>
        <v>0.7</v>
      </c>
      <c r="M43" s="69">
        <f t="shared" si="5"/>
        <v>9.8324131500000007</v>
      </c>
      <c r="N43" s="70">
        <f t="shared" si="6"/>
        <v>9.8324131500000007</v>
      </c>
    </row>
    <row r="44" spans="1:14" ht="14.25" customHeight="1" x14ac:dyDescent="0.2">
      <c r="A44" s="14">
        <v>37</v>
      </c>
      <c r="B44" s="60" t="s">
        <v>6</v>
      </c>
      <c r="C44" s="11">
        <f t="shared" si="0"/>
        <v>0</v>
      </c>
      <c r="D44" s="77">
        <v>0</v>
      </c>
      <c r="E44" s="77">
        <v>0</v>
      </c>
      <c r="F44" s="12">
        <v>628.47</v>
      </c>
      <c r="G44" s="12">
        <f t="shared" si="1"/>
        <v>655.49420999999995</v>
      </c>
      <c r="H44" s="27">
        <v>1</v>
      </c>
      <c r="I44" s="12">
        <f t="shared" si="2"/>
        <v>628.47</v>
      </c>
      <c r="J44" s="12">
        <f t="shared" si="3"/>
        <v>655.49420999999995</v>
      </c>
      <c r="K44" s="12">
        <v>0</v>
      </c>
      <c r="L44" s="20">
        <f t="shared" si="4"/>
        <v>0</v>
      </c>
      <c r="M44" s="69">
        <f t="shared" si="5"/>
        <v>0</v>
      </c>
      <c r="N44" s="70">
        <f t="shared" si="6"/>
        <v>0</v>
      </c>
    </row>
    <row r="45" spans="1:14" ht="14.25" customHeight="1" x14ac:dyDescent="0.2">
      <c r="A45" s="14">
        <v>38</v>
      </c>
      <c r="B45" s="60" t="s">
        <v>37</v>
      </c>
      <c r="C45" s="11">
        <f t="shared" si="0"/>
        <v>1</v>
      </c>
      <c r="D45" s="77">
        <v>0</v>
      </c>
      <c r="E45" s="77">
        <v>1</v>
      </c>
      <c r="F45" s="12">
        <v>628.47</v>
      </c>
      <c r="G45" s="12">
        <f t="shared" si="1"/>
        <v>655.49420999999995</v>
      </c>
      <c r="H45" s="27">
        <v>1</v>
      </c>
      <c r="I45" s="12">
        <f t="shared" si="2"/>
        <v>628.47</v>
      </c>
      <c r="J45" s="12">
        <f t="shared" si="3"/>
        <v>655.49420999999995</v>
      </c>
      <c r="K45" s="12">
        <v>9.6999999999999993</v>
      </c>
      <c r="L45" s="20">
        <f t="shared" si="4"/>
        <v>0.7</v>
      </c>
      <c r="M45" s="69">
        <f t="shared" si="5"/>
        <v>9.8324131500000007</v>
      </c>
      <c r="N45" s="70">
        <f t="shared" si="6"/>
        <v>0.13241315000000142</v>
      </c>
    </row>
    <row r="46" spans="1:14" ht="14.25" customHeight="1" x14ac:dyDescent="0.2">
      <c r="A46" s="14">
        <v>39</v>
      </c>
      <c r="B46" s="60" t="s">
        <v>24</v>
      </c>
      <c r="C46" s="11">
        <f t="shared" si="0"/>
        <v>0</v>
      </c>
      <c r="D46" s="77">
        <v>0</v>
      </c>
      <c r="E46" s="77">
        <v>0</v>
      </c>
      <c r="F46" s="12">
        <v>628.47</v>
      </c>
      <c r="G46" s="12">
        <f t="shared" si="1"/>
        <v>655.49420999999995</v>
      </c>
      <c r="H46" s="27">
        <v>1.2</v>
      </c>
      <c r="I46" s="12">
        <f t="shared" si="2"/>
        <v>754.16399999999999</v>
      </c>
      <c r="J46" s="12">
        <f t="shared" si="3"/>
        <v>786.59305199999994</v>
      </c>
      <c r="K46" s="12">
        <v>0</v>
      </c>
      <c r="L46" s="20">
        <f t="shared" si="4"/>
        <v>0</v>
      </c>
      <c r="M46" s="69">
        <f t="shared" si="5"/>
        <v>0</v>
      </c>
      <c r="N46" s="70">
        <f t="shared" si="6"/>
        <v>0</v>
      </c>
    </row>
    <row r="47" spans="1:14" ht="14.25" customHeight="1" x14ac:dyDescent="0.2">
      <c r="A47" s="14">
        <v>40</v>
      </c>
      <c r="B47" s="60" t="s">
        <v>7</v>
      </c>
      <c r="C47" s="11">
        <f t="shared" si="0"/>
        <v>1</v>
      </c>
      <c r="D47" s="77">
        <v>0</v>
      </c>
      <c r="E47" s="77">
        <v>1</v>
      </c>
      <c r="F47" s="12">
        <v>628.47</v>
      </c>
      <c r="G47" s="12">
        <f t="shared" si="1"/>
        <v>655.49420999999995</v>
      </c>
      <c r="H47" s="27">
        <v>1</v>
      </c>
      <c r="I47" s="12">
        <f t="shared" si="2"/>
        <v>628.47</v>
      </c>
      <c r="J47" s="12">
        <f t="shared" si="3"/>
        <v>655.49420999999995</v>
      </c>
      <c r="K47" s="12">
        <v>9.6999999999999993</v>
      </c>
      <c r="L47" s="20">
        <f t="shared" si="4"/>
        <v>0.7</v>
      </c>
      <c r="M47" s="69">
        <f t="shared" si="5"/>
        <v>9.8324131500000007</v>
      </c>
      <c r="N47" s="70">
        <f t="shared" si="6"/>
        <v>0.13241315000000142</v>
      </c>
    </row>
    <row r="48" spans="1:14" ht="14.25" customHeight="1" x14ac:dyDescent="0.2">
      <c r="A48" s="14">
        <v>41</v>
      </c>
      <c r="B48" s="60" t="s">
        <v>8</v>
      </c>
      <c r="C48" s="11">
        <f t="shared" si="0"/>
        <v>1</v>
      </c>
      <c r="D48" s="77">
        <v>0</v>
      </c>
      <c r="E48" s="77">
        <v>1</v>
      </c>
      <c r="F48" s="12">
        <v>628.47</v>
      </c>
      <c r="G48" s="12">
        <f t="shared" si="1"/>
        <v>655.49420999999995</v>
      </c>
      <c r="H48" s="27">
        <v>1</v>
      </c>
      <c r="I48" s="12">
        <f t="shared" si="2"/>
        <v>628.47</v>
      </c>
      <c r="J48" s="12">
        <f t="shared" si="3"/>
        <v>655.49420999999995</v>
      </c>
      <c r="K48" s="12">
        <v>9.6999999999999993</v>
      </c>
      <c r="L48" s="20">
        <f t="shared" si="4"/>
        <v>0.7</v>
      </c>
      <c r="M48" s="69">
        <f t="shared" si="5"/>
        <v>9.8324131500000007</v>
      </c>
      <c r="N48" s="70">
        <f t="shared" si="6"/>
        <v>0.13241315000000142</v>
      </c>
    </row>
    <row r="49" spans="1:14" ht="14.25" customHeight="1" x14ac:dyDescent="0.2">
      <c r="A49" s="14">
        <v>42</v>
      </c>
      <c r="B49" s="60" t="s">
        <v>61</v>
      </c>
      <c r="C49" s="11">
        <f t="shared" si="0"/>
        <v>0</v>
      </c>
      <c r="D49" s="77">
        <v>0</v>
      </c>
      <c r="E49" s="77">
        <v>0</v>
      </c>
      <c r="F49" s="12">
        <v>628.47</v>
      </c>
      <c r="G49" s="12">
        <f t="shared" si="1"/>
        <v>655.49420999999995</v>
      </c>
      <c r="H49" s="27">
        <v>1.23</v>
      </c>
      <c r="I49" s="12">
        <f t="shared" si="2"/>
        <v>773.0181</v>
      </c>
      <c r="J49" s="12">
        <f t="shared" si="3"/>
        <v>806.2578782999999</v>
      </c>
      <c r="K49" s="12">
        <v>0</v>
      </c>
      <c r="L49" s="20">
        <f t="shared" si="4"/>
        <v>0</v>
      </c>
      <c r="M49" s="69">
        <f t="shared" si="5"/>
        <v>0</v>
      </c>
      <c r="N49" s="70">
        <f t="shared" si="6"/>
        <v>0</v>
      </c>
    </row>
    <row r="50" spans="1:14" ht="14.25" customHeight="1" x14ac:dyDescent="0.2">
      <c r="A50" s="14">
        <v>43</v>
      </c>
      <c r="B50" s="60" t="s">
        <v>25</v>
      </c>
      <c r="C50" s="11">
        <f t="shared" si="0"/>
        <v>1</v>
      </c>
      <c r="D50" s="77">
        <v>0</v>
      </c>
      <c r="E50" s="77">
        <v>1</v>
      </c>
      <c r="F50" s="12">
        <v>628.47</v>
      </c>
      <c r="G50" s="12">
        <f t="shared" si="1"/>
        <v>655.49420999999995</v>
      </c>
      <c r="H50" s="27">
        <v>1</v>
      </c>
      <c r="I50" s="12">
        <f t="shared" si="2"/>
        <v>628.47</v>
      </c>
      <c r="J50" s="12">
        <f t="shared" si="3"/>
        <v>655.49420999999995</v>
      </c>
      <c r="K50" s="12">
        <v>0</v>
      </c>
      <c r="L50" s="20">
        <f t="shared" si="4"/>
        <v>0.7</v>
      </c>
      <c r="M50" s="69">
        <f t="shared" si="5"/>
        <v>9.8324131500000007</v>
      </c>
      <c r="N50" s="70">
        <f t="shared" si="6"/>
        <v>9.8324131500000007</v>
      </c>
    </row>
    <row r="51" spans="1:14" ht="14.25" customHeight="1" x14ac:dyDescent="0.2">
      <c r="A51" s="14">
        <v>44</v>
      </c>
      <c r="B51" s="60" t="s">
        <v>9</v>
      </c>
      <c r="C51" s="11">
        <f t="shared" si="0"/>
        <v>0</v>
      </c>
      <c r="D51" s="77">
        <v>0</v>
      </c>
      <c r="E51" s="77">
        <v>0</v>
      </c>
      <c r="F51" s="12">
        <v>628.47</v>
      </c>
      <c r="G51" s="12">
        <f t="shared" si="1"/>
        <v>655.49420999999995</v>
      </c>
      <c r="H51" s="27">
        <v>1</v>
      </c>
      <c r="I51" s="12">
        <f t="shared" si="2"/>
        <v>628.47</v>
      </c>
      <c r="J51" s="12">
        <f t="shared" si="3"/>
        <v>655.49420999999995</v>
      </c>
      <c r="K51" s="12">
        <v>0</v>
      </c>
      <c r="L51" s="20">
        <f t="shared" si="4"/>
        <v>0</v>
      </c>
      <c r="M51" s="69">
        <f t="shared" si="5"/>
        <v>0</v>
      </c>
      <c r="N51" s="70">
        <f t="shared" si="6"/>
        <v>0</v>
      </c>
    </row>
    <row r="52" spans="1:14" ht="14.25" customHeight="1" x14ac:dyDescent="0.2">
      <c r="A52" s="14">
        <v>45</v>
      </c>
      <c r="B52" s="60" t="s">
        <v>62</v>
      </c>
      <c r="C52" s="11">
        <f t="shared" si="0"/>
        <v>1</v>
      </c>
      <c r="D52" s="77">
        <v>0</v>
      </c>
      <c r="E52" s="77">
        <v>1</v>
      </c>
      <c r="F52" s="12">
        <v>628.47</v>
      </c>
      <c r="G52" s="12">
        <f t="shared" si="1"/>
        <v>655.49420999999995</v>
      </c>
      <c r="H52" s="27">
        <v>1.3</v>
      </c>
      <c r="I52" s="12">
        <f t="shared" si="2"/>
        <v>817.01100000000008</v>
      </c>
      <c r="J52" s="12">
        <f t="shared" si="3"/>
        <v>852.142473</v>
      </c>
      <c r="K52" s="12">
        <v>0</v>
      </c>
      <c r="L52" s="20">
        <f t="shared" si="4"/>
        <v>0.9</v>
      </c>
      <c r="M52" s="69">
        <f t="shared" si="5"/>
        <v>12.782137095000001</v>
      </c>
      <c r="N52" s="70">
        <f t="shared" si="6"/>
        <v>12.782137095000001</v>
      </c>
    </row>
    <row r="53" spans="1:14" ht="14.25" customHeight="1" x14ac:dyDescent="0.2">
      <c r="A53" s="14">
        <v>46</v>
      </c>
      <c r="B53" s="60" t="s">
        <v>43</v>
      </c>
      <c r="C53" s="11">
        <f t="shared" si="0"/>
        <v>1</v>
      </c>
      <c r="D53" s="77">
        <v>0</v>
      </c>
      <c r="E53" s="77">
        <v>1</v>
      </c>
      <c r="F53" s="12">
        <v>628.47</v>
      </c>
      <c r="G53" s="12">
        <f t="shared" si="1"/>
        <v>655.49420999999995</v>
      </c>
      <c r="H53" s="27">
        <v>1.1000000000000001</v>
      </c>
      <c r="I53" s="12">
        <f t="shared" si="2"/>
        <v>691.31700000000012</v>
      </c>
      <c r="J53" s="12">
        <f t="shared" si="3"/>
        <v>721.043631</v>
      </c>
      <c r="K53" s="12">
        <v>0</v>
      </c>
      <c r="L53" s="20">
        <f t="shared" si="4"/>
        <v>0.7</v>
      </c>
      <c r="M53" s="69">
        <f t="shared" si="5"/>
        <v>10.815654465</v>
      </c>
      <c r="N53" s="70">
        <f t="shared" si="6"/>
        <v>10.815654465</v>
      </c>
    </row>
    <row r="54" spans="1:14" ht="14.25" customHeight="1" x14ac:dyDescent="0.2">
      <c r="A54" s="14">
        <v>47</v>
      </c>
      <c r="B54" s="60" t="s">
        <v>10</v>
      </c>
      <c r="C54" s="11">
        <f t="shared" si="0"/>
        <v>0</v>
      </c>
      <c r="D54" s="77">
        <v>0</v>
      </c>
      <c r="E54" s="77">
        <v>0</v>
      </c>
      <c r="F54" s="12">
        <v>628.47</v>
      </c>
      <c r="G54" s="12">
        <f t="shared" si="1"/>
        <v>655.49420999999995</v>
      </c>
      <c r="H54" s="27">
        <v>1</v>
      </c>
      <c r="I54" s="12">
        <f t="shared" si="2"/>
        <v>628.47</v>
      </c>
      <c r="J54" s="12">
        <f t="shared" si="3"/>
        <v>655.49420999999995</v>
      </c>
      <c r="K54" s="12">
        <v>0</v>
      </c>
      <c r="L54" s="20">
        <f t="shared" si="4"/>
        <v>0</v>
      </c>
      <c r="M54" s="69">
        <f t="shared" si="5"/>
        <v>0</v>
      </c>
      <c r="N54" s="70">
        <f t="shared" si="6"/>
        <v>0</v>
      </c>
    </row>
    <row r="55" spans="1:14" ht="14.25" customHeight="1" x14ac:dyDescent="0.2">
      <c r="A55" s="14">
        <v>48</v>
      </c>
      <c r="B55" s="60" t="s">
        <v>51</v>
      </c>
      <c r="C55" s="11">
        <f t="shared" si="0"/>
        <v>2</v>
      </c>
      <c r="D55" s="77">
        <v>0</v>
      </c>
      <c r="E55" s="77">
        <v>2</v>
      </c>
      <c r="F55" s="12">
        <v>628.47</v>
      </c>
      <c r="G55" s="12">
        <f t="shared" si="1"/>
        <v>655.49420999999995</v>
      </c>
      <c r="H55" s="27">
        <v>1.1499999999999999</v>
      </c>
      <c r="I55" s="12">
        <f t="shared" si="2"/>
        <v>722.7405</v>
      </c>
      <c r="J55" s="12">
        <f t="shared" si="3"/>
        <v>753.81834149999986</v>
      </c>
      <c r="K55" s="12">
        <v>22.4</v>
      </c>
      <c r="L55" s="20">
        <f t="shared" si="4"/>
        <v>1.5</v>
      </c>
      <c r="M55" s="69">
        <f t="shared" si="5"/>
        <v>22.614550244999997</v>
      </c>
      <c r="N55" s="70">
        <f t="shared" si="6"/>
        <v>0.21455024499999809</v>
      </c>
    </row>
    <row r="56" spans="1:14" ht="14.25" customHeight="1" x14ac:dyDescent="0.2">
      <c r="A56" s="14">
        <v>49</v>
      </c>
      <c r="B56" s="60" t="s">
        <v>11</v>
      </c>
      <c r="C56" s="11">
        <f t="shared" si="0"/>
        <v>0</v>
      </c>
      <c r="D56" s="77">
        <v>0</v>
      </c>
      <c r="E56" s="77">
        <v>0</v>
      </c>
      <c r="F56" s="12">
        <v>628.47</v>
      </c>
      <c r="G56" s="12">
        <f t="shared" si="1"/>
        <v>655.49420999999995</v>
      </c>
      <c r="H56" s="27">
        <v>1</v>
      </c>
      <c r="I56" s="12">
        <f t="shared" si="2"/>
        <v>628.47</v>
      </c>
      <c r="J56" s="12">
        <f t="shared" si="3"/>
        <v>655.49420999999995</v>
      </c>
      <c r="K56" s="12">
        <v>0</v>
      </c>
      <c r="L56" s="20">
        <f t="shared" si="4"/>
        <v>0</v>
      </c>
      <c r="M56" s="69">
        <f t="shared" si="5"/>
        <v>0</v>
      </c>
      <c r="N56" s="70">
        <f t="shared" si="6"/>
        <v>0</v>
      </c>
    </row>
    <row r="57" spans="1:14" ht="14.25" customHeight="1" x14ac:dyDescent="0.2">
      <c r="A57" s="14">
        <v>50</v>
      </c>
      <c r="B57" s="60" t="s">
        <v>26</v>
      </c>
      <c r="C57" s="11">
        <f t="shared" si="0"/>
        <v>2</v>
      </c>
      <c r="D57" s="77">
        <v>0</v>
      </c>
      <c r="E57" s="77">
        <v>2</v>
      </c>
      <c r="F57" s="12">
        <v>628.47</v>
      </c>
      <c r="G57" s="12">
        <f t="shared" si="1"/>
        <v>655.49420999999995</v>
      </c>
      <c r="H57" s="27">
        <v>1</v>
      </c>
      <c r="I57" s="12">
        <f t="shared" si="2"/>
        <v>628.47</v>
      </c>
      <c r="J57" s="12">
        <f t="shared" si="3"/>
        <v>655.49420999999995</v>
      </c>
      <c r="K57" s="12">
        <v>0</v>
      </c>
      <c r="L57" s="20">
        <f t="shared" si="4"/>
        <v>1.3</v>
      </c>
      <c r="M57" s="69">
        <f t="shared" si="5"/>
        <v>19.664826300000001</v>
      </c>
      <c r="N57" s="70">
        <f t="shared" si="6"/>
        <v>19.664826300000001</v>
      </c>
    </row>
    <row r="58" spans="1:14" ht="14.25" customHeight="1" x14ac:dyDescent="0.2">
      <c r="A58" s="14">
        <v>51</v>
      </c>
      <c r="B58" s="60" t="s">
        <v>12</v>
      </c>
      <c r="C58" s="11">
        <f t="shared" si="0"/>
        <v>0</v>
      </c>
      <c r="D58" s="77">
        <v>0</v>
      </c>
      <c r="E58" s="77">
        <v>0</v>
      </c>
      <c r="F58" s="12">
        <v>628.47</v>
      </c>
      <c r="G58" s="12">
        <f t="shared" si="1"/>
        <v>655.49420999999995</v>
      </c>
      <c r="H58" s="27">
        <v>1</v>
      </c>
      <c r="I58" s="12">
        <f t="shared" si="2"/>
        <v>628.47</v>
      </c>
      <c r="J58" s="12">
        <f t="shared" si="3"/>
        <v>655.49420999999995</v>
      </c>
      <c r="K58" s="12">
        <v>0</v>
      </c>
      <c r="L58" s="20">
        <f t="shared" si="4"/>
        <v>0</v>
      </c>
      <c r="M58" s="69">
        <f t="shared" si="5"/>
        <v>0</v>
      </c>
      <c r="N58" s="70">
        <f t="shared" si="6"/>
        <v>0</v>
      </c>
    </row>
    <row r="59" spans="1:14" ht="14.25" customHeight="1" x14ac:dyDescent="0.2">
      <c r="A59" s="14">
        <v>52</v>
      </c>
      <c r="B59" s="60" t="s">
        <v>72</v>
      </c>
      <c r="C59" s="11">
        <f t="shared" si="0"/>
        <v>0</v>
      </c>
      <c r="D59" s="77">
        <v>0</v>
      </c>
      <c r="E59" s="77">
        <v>0</v>
      </c>
      <c r="F59" s="12">
        <v>628.47</v>
      </c>
      <c r="G59" s="12">
        <f t="shared" si="1"/>
        <v>655.49420999999995</v>
      </c>
      <c r="H59" s="27">
        <v>1.7</v>
      </c>
      <c r="I59" s="12">
        <f t="shared" si="2"/>
        <v>1068.3990000000001</v>
      </c>
      <c r="J59" s="12">
        <f t="shared" si="3"/>
        <v>1114.3401569999999</v>
      </c>
      <c r="K59" s="12">
        <v>0</v>
      </c>
      <c r="L59" s="20">
        <f t="shared" si="4"/>
        <v>0</v>
      </c>
      <c r="M59" s="69">
        <f t="shared" si="5"/>
        <v>0</v>
      </c>
      <c r="N59" s="70">
        <f t="shared" si="6"/>
        <v>0</v>
      </c>
    </row>
    <row r="60" spans="1:14" ht="14.25" customHeight="1" x14ac:dyDescent="0.2">
      <c r="A60" s="14">
        <v>53</v>
      </c>
      <c r="B60" s="60" t="s">
        <v>13</v>
      </c>
      <c r="C60" s="11">
        <f t="shared" si="0"/>
        <v>0</v>
      </c>
      <c r="D60" s="77">
        <v>0</v>
      </c>
      <c r="E60" s="77">
        <v>0</v>
      </c>
      <c r="F60" s="12">
        <v>628.47</v>
      </c>
      <c r="G60" s="12">
        <f t="shared" si="1"/>
        <v>655.49420999999995</v>
      </c>
      <c r="H60" s="27">
        <v>1</v>
      </c>
      <c r="I60" s="12">
        <f t="shared" si="2"/>
        <v>628.47</v>
      </c>
      <c r="J60" s="12">
        <f t="shared" si="3"/>
        <v>655.49420999999995</v>
      </c>
      <c r="K60" s="12">
        <v>0</v>
      </c>
      <c r="L60" s="20">
        <f t="shared" si="4"/>
        <v>0</v>
      </c>
      <c r="M60" s="69">
        <f t="shared" si="5"/>
        <v>0</v>
      </c>
      <c r="N60" s="70">
        <f t="shared" si="6"/>
        <v>0</v>
      </c>
    </row>
    <row r="61" spans="1:14" ht="14.25" customHeight="1" x14ac:dyDescent="0.2">
      <c r="A61" s="14">
        <v>54</v>
      </c>
      <c r="B61" s="60" t="s">
        <v>27</v>
      </c>
      <c r="C61" s="11">
        <f t="shared" si="0"/>
        <v>1</v>
      </c>
      <c r="D61" s="77">
        <v>0</v>
      </c>
      <c r="E61" s="77">
        <v>1</v>
      </c>
      <c r="F61" s="12">
        <v>628.47</v>
      </c>
      <c r="G61" s="12">
        <f t="shared" si="1"/>
        <v>655.49420999999995</v>
      </c>
      <c r="H61" s="27">
        <v>1.4</v>
      </c>
      <c r="I61" s="12">
        <f t="shared" si="2"/>
        <v>879.85799999999995</v>
      </c>
      <c r="J61" s="12">
        <f t="shared" si="3"/>
        <v>917.69189399999982</v>
      </c>
      <c r="K61" s="12">
        <v>0</v>
      </c>
      <c r="L61" s="20">
        <f t="shared" si="4"/>
        <v>0.9</v>
      </c>
      <c r="M61" s="69">
        <f t="shared" si="5"/>
        <v>13.765378409999999</v>
      </c>
      <c r="N61" s="70">
        <f t="shared" si="6"/>
        <v>13.765378409999999</v>
      </c>
    </row>
    <row r="62" spans="1:14" ht="14.25" customHeight="1" x14ac:dyDescent="0.2">
      <c r="A62" s="14">
        <v>55</v>
      </c>
      <c r="B62" s="60" t="s">
        <v>44</v>
      </c>
      <c r="C62" s="11">
        <f t="shared" si="0"/>
        <v>1</v>
      </c>
      <c r="D62" s="77">
        <v>0</v>
      </c>
      <c r="E62" s="77">
        <v>1</v>
      </c>
      <c r="F62" s="12">
        <v>628.47</v>
      </c>
      <c r="G62" s="12">
        <f t="shared" si="1"/>
        <v>655.49420999999995</v>
      </c>
      <c r="H62" s="27">
        <v>1</v>
      </c>
      <c r="I62" s="12">
        <f t="shared" si="2"/>
        <v>628.47</v>
      </c>
      <c r="J62" s="12">
        <f t="shared" si="3"/>
        <v>655.49420999999995</v>
      </c>
      <c r="K62" s="12">
        <v>0</v>
      </c>
      <c r="L62" s="20">
        <f t="shared" si="4"/>
        <v>0.7</v>
      </c>
      <c r="M62" s="69">
        <f t="shared" si="5"/>
        <v>9.8324131500000007</v>
      </c>
      <c r="N62" s="70">
        <f t="shared" si="6"/>
        <v>9.8324131500000007</v>
      </c>
    </row>
    <row r="63" spans="1:14" ht="14.25" customHeight="1" x14ac:dyDescent="0.2">
      <c r="A63" s="14">
        <v>56</v>
      </c>
      <c r="B63" s="60" t="s">
        <v>28</v>
      </c>
      <c r="C63" s="11">
        <f t="shared" si="0"/>
        <v>0</v>
      </c>
      <c r="D63" s="77">
        <v>0</v>
      </c>
      <c r="E63" s="77">
        <v>0</v>
      </c>
      <c r="F63" s="12">
        <v>628.47</v>
      </c>
      <c r="G63" s="12">
        <f t="shared" si="1"/>
        <v>655.49420999999995</v>
      </c>
      <c r="H63" s="27">
        <v>1</v>
      </c>
      <c r="I63" s="12">
        <f t="shared" si="2"/>
        <v>628.47</v>
      </c>
      <c r="J63" s="12">
        <f t="shared" si="3"/>
        <v>655.49420999999995</v>
      </c>
      <c r="K63" s="12">
        <v>0</v>
      </c>
      <c r="L63" s="20">
        <f t="shared" si="4"/>
        <v>0</v>
      </c>
      <c r="M63" s="69">
        <f t="shared" si="5"/>
        <v>0</v>
      </c>
      <c r="N63" s="70">
        <f t="shared" si="6"/>
        <v>0</v>
      </c>
    </row>
    <row r="64" spans="1:14" ht="14.25" customHeight="1" x14ac:dyDescent="0.2">
      <c r="A64" s="14">
        <v>57</v>
      </c>
      <c r="B64" s="60" t="s">
        <v>63</v>
      </c>
      <c r="C64" s="11">
        <f t="shared" si="0"/>
        <v>0</v>
      </c>
      <c r="D64" s="77">
        <v>0</v>
      </c>
      <c r="E64" s="77">
        <v>0</v>
      </c>
      <c r="F64" s="12">
        <v>628.47</v>
      </c>
      <c r="G64" s="12">
        <f t="shared" si="1"/>
        <v>655.49420999999995</v>
      </c>
      <c r="H64" s="27">
        <v>1.2</v>
      </c>
      <c r="I64" s="12">
        <f t="shared" si="2"/>
        <v>754.16399999999999</v>
      </c>
      <c r="J64" s="12">
        <f t="shared" si="3"/>
        <v>786.59305199999994</v>
      </c>
      <c r="K64" s="12">
        <v>0</v>
      </c>
      <c r="L64" s="20">
        <f t="shared" si="4"/>
        <v>0</v>
      </c>
      <c r="M64" s="69">
        <f t="shared" si="5"/>
        <v>0</v>
      </c>
      <c r="N64" s="70">
        <f t="shared" si="6"/>
        <v>0</v>
      </c>
    </row>
    <row r="65" spans="1:14" ht="14.25" customHeight="1" x14ac:dyDescent="0.2">
      <c r="A65" s="14">
        <v>58</v>
      </c>
      <c r="B65" s="60" t="s">
        <v>64</v>
      </c>
      <c r="C65" s="11">
        <f t="shared" si="0"/>
        <v>0</v>
      </c>
      <c r="D65" s="77">
        <v>0</v>
      </c>
      <c r="E65" s="77">
        <v>0</v>
      </c>
      <c r="F65" s="12">
        <v>628.47</v>
      </c>
      <c r="G65" s="12">
        <f t="shared" si="1"/>
        <v>655.49420999999995</v>
      </c>
      <c r="H65" s="27">
        <v>1.1499999999999999</v>
      </c>
      <c r="I65" s="12">
        <f t="shared" si="2"/>
        <v>722.7405</v>
      </c>
      <c r="J65" s="12">
        <f t="shared" si="3"/>
        <v>753.81834149999986</v>
      </c>
      <c r="K65" s="12">
        <v>0</v>
      </c>
      <c r="L65" s="20">
        <f t="shared" si="4"/>
        <v>0</v>
      </c>
      <c r="M65" s="69">
        <f t="shared" si="5"/>
        <v>0</v>
      </c>
      <c r="N65" s="70">
        <f t="shared" si="6"/>
        <v>0</v>
      </c>
    </row>
    <row r="66" spans="1:14" ht="14.25" customHeight="1" x14ac:dyDescent="0.2">
      <c r="A66" s="14">
        <v>59</v>
      </c>
      <c r="B66" s="60" t="s">
        <v>45</v>
      </c>
      <c r="C66" s="11">
        <f t="shared" si="0"/>
        <v>2</v>
      </c>
      <c r="D66" s="77">
        <v>0</v>
      </c>
      <c r="E66" s="77">
        <v>2</v>
      </c>
      <c r="F66" s="12">
        <v>628.47</v>
      </c>
      <c r="G66" s="12">
        <f t="shared" si="1"/>
        <v>655.49420999999995</v>
      </c>
      <c r="H66" s="27">
        <v>1.1499999999999999</v>
      </c>
      <c r="I66" s="12">
        <f t="shared" si="2"/>
        <v>722.7405</v>
      </c>
      <c r="J66" s="12">
        <f t="shared" si="3"/>
        <v>753.81834149999986</v>
      </c>
      <c r="K66" s="12">
        <v>22.4</v>
      </c>
      <c r="L66" s="20">
        <f t="shared" si="4"/>
        <v>1.5</v>
      </c>
      <c r="M66" s="69">
        <f t="shared" si="5"/>
        <v>22.614550244999997</v>
      </c>
      <c r="N66" s="70">
        <f t="shared" si="6"/>
        <v>0.21455024499999809</v>
      </c>
    </row>
    <row r="67" spans="1:14" ht="14.25" customHeight="1" x14ac:dyDescent="0.2">
      <c r="A67" s="14">
        <v>60</v>
      </c>
      <c r="B67" s="60" t="s">
        <v>14</v>
      </c>
      <c r="C67" s="11">
        <f t="shared" si="0"/>
        <v>6</v>
      </c>
      <c r="D67" s="77">
        <v>2</v>
      </c>
      <c r="E67" s="77">
        <v>4</v>
      </c>
      <c r="F67" s="12">
        <v>628.47</v>
      </c>
      <c r="G67" s="12">
        <f t="shared" si="1"/>
        <v>655.49420999999995</v>
      </c>
      <c r="H67" s="27">
        <v>1</v>
      </c>
      <c r="I67" s="12">
        <f t="shared" si="2"/>
        <v>628.47</v>
      </c>
      <c r="J67" s="12">
        <f t="shared" si="3"/>
        <v>655.49420999999995</v>
      </c>
      <c r="K67" s="12">
        <v>0</v>
      </c>
      <c r="L67" s="20">
        <f t="shared" si="4"/>
        <v>3.9</v>
      </c>
      <c r="M67" s="69">
        <f t="shared" si="5"/>
        <v>58.183752599999998</v>
      </c>
      <c r="N67" s="70">
        <f t="shared" si="6"/>
        <v>58.183752599999998</v>
      </c>
    </row>
    <row r="68" spans="1:14" ht="14.25" customHeight="1" x14ac:dyDescent="0.2">
      <c r="A68" s="14">
        <v>61</v>
      </c>
      <c r="B68" s="60" t="s">
        <v>46</v>
      </c>
      <c r="C68" s="11">
        <f t="shared" si="0"/>
        <v>0</v>
      </c>
      <c r="D68" s="77">
        <v>0</v>
      </c>
      <c r="E68" s="77">
        <v>0</v>
      </c>
      <c r="F68" s="12">
        <v>628.47</v>
      </c>
      <c r="G68" s="12">
        <f t="shared" si="1"/>
        <v>655.49420999999995</v>
      </c>
      <c r="H68" s="27">
        <v>1</v>
      </c>
      <c r="I68" s="12">
        <f t="shared" ref="I68:I93" si="7">F68*H68</f>
        <v>628.47</v>
      </c>
      <c r="J68" s="12">
        <f t="shared" ref="J68:J93" si="8">G68*H68</f>
        <v>655.49420999999995</v>
      </c>
      <c r="K68" s="12">
        <v>0</v>
      </c>
      <c r="L68" s="20">
        <f t="shared" si="4"/>
        <v>0</v>
      </c>
      <c r="M68" s="69">
        <f t="shared" si="5"/>
        <v>0</v>
      </c>
      <c r="N68" s="70">
        <f t="shared" si="6"/>
        <v>0</v>
      </c>
    </row>
    <row r="69" spans="1:14" ht="14.25" customHeight="1" x14ac:dyDescent="0.2">
      <c r="A69" s="14">
        <v>62</v>
      </c>
      <c r="B69" s="60" t="s">
        <v>29</v>
      </c>
      <c r="C69" s="11">
        <f t="shared" si="0"/>
        <v>1</v>
      </c>
      <c r="D69" s="77">
        <v>0</v>
      </c>
      <c r="E69" s="77">
        <v>1</v>
      </c>
      <c r="F69" s="12">
        <v>628.47</v>
      </c>
      <c r="G69" s="12">
        <f t="shared" si="1"/>
        <v>655.49420999999995</v>
      </c>
      <c r="H69" s="27">
        <v>1</v>
      </c>
      <c r="I69" s="12">
        <f t="shared" si="7"/>
        <v>628.47</v>
      </c>
      <c r="J69" s="12">
        <f t="shared" si="8"/>
        <v>655.49420999999995</v>
      </c>
      <c r="K69" s="12">
        <v>0</v>
      </c>
      <c r="L69" s="20">
        <f t="shared" si="4"/>
        <v>0.7</v>
      </c>
      <c r="M69" s="69">
        <f t="shared" si="5"/>
        <v>9.8324131500000007</v>
      </c>
      <c r="N69" s="70">
        <f t="shared" si="6"/>
        <v>9.8324131500000007</v>
      </c>
    </row>
    <row r="70" spans="1:14" ht="14.25" customHeight="1" x14ac:dyDescent="0.2">
      <c r="A70" s="14">
        <v>63</v>
      </c>
      <c r="B70" s="60" t="s">
        <v>38</v>
      </c>
      <c r="C70" s="11">
        <f t="shared" si="0"/>
        <v>0</v>
      </c>
      <c r="D70" s="77">
        <v>0</v>
      </c>
      <c r="E70" s="77">
        <v>0</v>
      </c>
      <c r="F70" s="12">
        <v>628.47</v>
      </c>
      <c r="G70" s="12">
        <f t="shared" si="1"/>
        <v>655.49420999999995</v>
      </c>
      <c r="H70" s="27">
        <v>1.008</v>
      </c>
      <c r="I70" s="12">
        <f t="shared" si="7"/>
        <v>633.49776000000008</v>
      </c>
      <c r="J70" s="12">
        <f t="shared" si="8"/>
        <v>660.73816367999996</v>
      </c>
      <c r="K70" s="12">
        <v>0</v>
      </c>
      <c r="L70" s="20">
        <f t="shared" si="4"/>
        <v>0</v>
      </c>
      <c r="M70" s="69">
        <f t="shared" si="5"/>
        <v>0</v>
      </c>
      <c r="N70" s="70">
        <f t="shared" si="6"/>
        <v>0</v>
      </c>
    </row>
    <row r="71" spans="1:14" ht="14.25" customHeight="1" x14ac:dyDescent="0.2">
      <c r="A71" s="14">
        <v>64</v>
      </c>
      <c r="B71" s="60" t="s">
        <v>15</v>
      </c>
      <c r="C71" s="11">
        <f t="shared" si="0"/>
        <v>1</v>
      </c>
      <c r="D71" s="77">
        <v>0</v>
      </c>
      <c r="E71" s="77">
        <v>1</v>
      </c>
      <c r="F71" s="12">
        <v>628.47</v>
      </c>
      <c r="G71" s="12">
        <f t="shared" si="1"/>
        <v>655.49420999999995</v>
      </c>
      <c r="H71" s="27">
        <v>1</v>
      </c>
      <c r="I71" s="12">
        <f t="shared" si="7"/>
        <v>628.47</v>
      </c>
      <c r="J71" s="12">
        <f t="shared" si="8"/>
        <v>655.49420999999995</v>
      </c>
      <c r="K71" s="12">
        <v>9.6999999999999993</v>
      </c>
      <c r="L71" s="20">
        <f t="shared" si="4"/>
        <v>0.7</v>
      </c>
      <c r="M71" s="69">
        <f t="shared" si="5"/>
        <v>9.8324131500000007</v>
      </c>
      <c r="N71" s="70">
        <f t="shared" si="6"/>
        <v>0.13241315000000142</v>
      </c>
    </row>
    <row r="72" spans="1:14" ht="14.25" customHeight="1" x14ac:dyDescent="0.2">
      <c r="A72" s="14">
        <v>65</v>
      </c>
      <c r="B72" s="60" t="s">
        <v>48</v>
      </c>
      <c r="C72" s="11">
        <f t="shared" si="0"/>
        <v>6</v>
      </c>
      <c r="D72" s="77">
        <v>0</v>
      </c>
      <c r="E72" s="77">
        <v>6</v>
      </c>
      <c r="F72" s="12">
        <v>628.47</v>
      </c>
      <c r="G72" s="12">
        <f t="shared" si="1"/>
        <v>655.49420999999995</v>
      </c>
      <c r="H72" s="27">
        <v>1</v>
      </c>
      <c r="I72" s="12">
        <f t="shared" si="7"/>
        <v>628.47</v>
      </c>
      <c r="J72" s="12">
        <f t="shared" si="8"/>
        <v>655.49420999999995</v>
      </c>
      <c r="K72" s="12">
        <v>0</v>
      </c>
      <c r="L72" s="20">
        <f t="shared" si="4"/>
        <v>3.9</v>
      </c>
      <c r="M72" s="69">
        <f t="shared" si="5"/>
        <v>58.994478899999997</v>
      </c>
      <c r="N72" s="70">
        <f t="shared" si="6"/>
        <v>58.994478899999997</v>
      </c>
    </row>
    <row r="73" spans="1:14" ht="14.25" customHeight="1" x14ac:dyDescent="0.2">
      <c r="A73" s="14">
        <v>66</v>
      </c>
      <c r="B73" s="60" t="s">
        <v>49</v>
      </c>
      <c r="C73" s="11">
        <f t="shared" ref="C73:C93" si="9">D73+E73</f>
        <v>0</v>
      </c>
      <c r="D73" s="77">
        <v>0</v>
      </c>
      <c r="E73" s="77">
        <v>0</v>
      </c>
      <c r="F73" s="12">
        <v>628.47</v>
      </c>
      <c r="G73" s="12">
        <f t="shared" ref="G73:G93" si="10">F73*1.043</f>
        <v>655.49420999999995</v>
      </c>
      <c r="H73" s="27">
        <v>1.0029999999999999</v>
      </c>
      <c r="I73" s="12">
        <f t="shared" si="7"/>
        <v>630.35541000000001</v>
      </c>
      <c r="J73" s="12">
        <f t="shared" si="8"/>
        <v>657.46069262999993</v>
      </c>
      <c r="K73" s="12">
        <v>0</v>
      </c>
      <c r="L73" s="20">
        <f t="shared" ref="L73:L93" si="11">ROUND(((D73*I73+E73*J73+K73)/1000),1)</f>
        <v>0</v>
      </c>
      <c r="M73" s="69">
        <f t="shared" ref="M73:M93" si="12">(D73*I73+E73*J73)*1.5/100</f>
        <v>0</v>
      </c>
      <c r="N73" s="70">
        <f t="shared" ref="N73:N93" si="13">M73-K73</f>
        <v>0</v>
      </c>
    </row>
    <row r="74" spans="1:14" ht="14.25" customHeight="1" x14ac:dyDescent="0.2">
      <c r="A74" s="14">
        <v>67</v>
      </c>
      <c r="B74" s="60" t="s">
        <v>73</v>
      </c>
      <c r="C74" s="11">
        <f t="shared" si="9"/>
        <v>0</v>
      </c>
      <c r="D74" s="77">
        <v>0</v>
      </c>
      <c r="E74" s="77">
        <v>0</v>
      </c>
      <c r="F74" s="12">
        <v>628.47</v>
      </c>
      <c r="G74" s="12">
        <f t="shared" si="10"/>
        <v>655.49420999999995</v>
      </c>
      <c r="H74" s="27">
        <v>1.4</v>
      </c>
      <c r="I74" s="12">
        <f t="shared" si="7"/>
        <v>879.85799999999995</v>
      </c>
      <c r="J74" s="12">
        <f t="shared" si="8"/>
        <v>917.69189399999982</v>
      </c>
      <c r="K74" s="12">
        <v>0</v>
      </c>
      <c r="L74" s="20">
        <f t="shared" si="11"/>
        <v>0</v>
      </c>
      <c r="M74" s="69">
        <f t="shared" si="12"/>
        <v>0</v>
      </c>
      <c r="N74" s="70">
        <f t="shared" si="13"/>
        <v>0</v>
      </c>
    </row>
    <row r="75" spans="1:14" ht="14.25" customHeight="1" x14ac:dyDescent="0.2">
      <c r="A75" s="14">
        <v>68</v>
      </c>
      <c r="B75" s="60" t="s">
        <v>52</v>
      </c>
      <c r="C75" s="11">
        <f t="shared" si="9"/>
        <v>0</v>
      </c>
      <c r="D75" s="77">
        <v>0</v>
      </c>
      <c r="E75" s="77">
        <v>0</v>
      </c>
      <c r="F75" s="12">
        <v>628.47</v>
      </c>
      <c r="G75" s="12">
        <f t="shared" si="10"/>
        <v>655.49420999999995</v>
      </c>
      <c r="H75" s="27">
        <v>1.1519999999999999</v>
      </c>
      <c r="I75" s="12">
        <f t="shared" si="7"/>
        <v>723.99743999999998</v>
      </c>
      <c r="J75" s="12">
        <f t="shared" si="8"/>
        <v>755.12932991999992</v>
      </c>
      <c r="K75" s="12">
        <v>0</v>
      </c>
      <c r="L75" s="20">
        <f t="shared" si="11"/>
        <v>0</v>
      </c>
      <c r="M75" s="69">
        <f t="shared" si="12"/>
        <v>0</v>
      </c>
      <c r="N75" s="70">
        <f t="shared" si="13"/>
        <v>0</v>
      </c>
    </row>
    <row r="76" spans="1:14" ht="14.25" customHeight="1" x14ac:dyDescent="0.2">
      <c r="A76" s="14">
        <v>69</v>
      </c>
      <c r="B76" s="60" t="s">
        <v>16</v>
      </c>
      <c r="C76" s="11">
        <f t="shared" si="9"/>
        <v>1</v>
      </c>
      <c r="D76" s="77">
        <v>0</v>
      </c>
      <c r="E76" s="77">
        <v>1</v>
      </c>
      <c r="F76" s="12">
        <v>628.47</v>
      </c>
      <c r="G76" s="12">
        <f t="shared" si="10"/>
        <v>655.49420999999995</v>
      </c>
      <c r="H76" s="27">
        <v>1</v>
      </c>
      <c r="I76" s="12">
        <f t="shared" si="7"/>
        <v>628.47</v>
      </c>
      <c r="J76" s="12">
        <f t="shared" si="8"/>
        <v>655.49420999999995</v>
      </c>
      <c r="K76" s="12">
        <v>0</v>
      </c>
      <c r="L76" s="20">
        <f t="shared" si="11"/>
        <v>0.7</v>
      </c>
      <c r="M76" s="69">
        <f t="shared" si="12"/>
        <v>9.8324131500000007</v>
      </c>
      <c r="N76" s="70">
        <f t="shared" si="13"/>
        <v>9.8324131500000007</v>
      </c>
    </row>
    <row r="77" spans="1:14" ht="14.25" customHeight="1" x14ac:dyDescent="0.2">
      <c r="A77" s="14">
        <v>70</v>
      </c>
      <c r="B77" s="60" t="s">
        <v>17</v>
      </c>
      <c r="C77" s="11">
        <f t="shared" si="9"/>
        <v>0</v>
      </c>
      <c r="D77" s="77">
        <v>0</v>
      </c>
      <c r="E77" s="77">
        <v>0</v>
      </c>
      <c r="F77" s="12">
        <v>628.47</v>
      </c>
      <c r="G77" s="12">
        <f t="shared" si="10"/>
        <v>655.49420999999995</v>
      </c>
      <c r="H77" s="27">
        <v>1</v>
      </c>
      <c r="I77" s="12">
        <f t="shared" si="7"/>
        <v>628.47</v>
      </c>
      <c r="J77" s="12">
        <f t="shared" si="8"/>
        <v>655.49420999999995</v>
      </c>
      <c r="K77" s="12">
        <v>0</v>
      </c>
      <c r="L77" s="20">
        <f t="shared" si="11"/>
        <v>0</v>
      </c>
      <c r="M77" s="69">
        <f t="shared" si="12"/>
        <v>0</v>
      </c>
      <c r="N77" s="70">
        <f t="shared" si="13"/>
        <v>0</v>
      </c>
    </row>
    <row r="78" spans="1:14" ht="14.25" customHeight="1" x14ac:dyDescent="0.2">
      <c r="A78" s="14">
        <v>71</v>
      </c>
      <c r="B78" s="60" t="s">
        <v>18</v>
      </c>
      <c r="C78" s="11">
        <f t="shared" si="9"/>
        <v>0</v>
      </c>
      <c r="D78" s="77">
        <v>0</v>
      </c>
      <c r="E78" s="77">
        <v>0</v>
      </c>
      <c r="F78" s="12">
        <v>628.47</v>
      </c>
      <c r="G78" s="12">
        <f t="shared" si="10"/>
        <v>655.49420999999995</v>
      </c>
      <c r="H78" s="27">
        <v>1</v>
      </c>
      <c r="I78" s="12">
        <f t="shared" si="7"/>
        <v>628.47</v>
      </c>
      <c r="J78" s="12">
        <f t="shared" si="8"/>
        <v>655.49420999999995</v>
      </c>
      <c r="K78" s="12">
        <v>0</v>
      </c>
      <c r="L78" s="20">
        <f t="shared" si="11"/>
        <v>0</v>
      </c>
      <c r="M78" s="69">
        <f t="shared" si="12"/>
        <v>0</v>
      </c>
      <c r="N78" s="70">
        <f t="shared" si="13"/>
        <v>0</v>
      </c>
    </row>
    <row r="79" spans="1:14" ht="14.25" customHeight="1" x14ac:dyDescent="0.2">
      <c r="A79" s="14">
        <v>72</v>
      </c>
      <c r="B79" s="60" t="s">
        <v>65</v>
      </c>
      <c r="C79" s="11">
        <f t="shared" si="9"/>
        <v>1</v>
      </c>
      <c r="D79" s="77">
        <v>1</v>
      </c>
      <c r="E79" s="77">
        <v>0</v>
      </c>
      <c r="F79" s="12">
        <v>628.47</v>
      </c>
      <c r="G79" s="12">
        <f t="shared" si="10"/>
        <v>655.49420999999995</v>
      </c>
      <c r="H79" s="27">
        <v>1.4</v>
      </c>
      <c r="I79" s="12">
        <f t="shared" si="7"/>
        <v>879.85799999999995</v>
      </c>
      <c r="J79" s="12">
        <f t="shared" si="8"/>
        <v>917.69189399999982</v>
      </c>
      <c r="K79" s="12">
        <v>13.19</v>
      </c>
      <c r="L79" s="20">
        <f t="shared" si="11"/>
        <v>0.9</v>
      </c>
      <c r="M79" s="69">
        <f t="shared" si="12"/>
        <v>13.197869999999998</v>
      </c>
      <c r="N79" s="70">
        <f t="shared" si="13"/>
        <v>7.8699999999987114E-3</v>
      </c>
    </row>
    <row r="80" spans="1:14" ht="14.25" customHeight="1" x14ac:dyDescent="0.2">
      <c r="A80" s="14">
        <v>73</v>
      </c>
      <c r="B80" s="60" t="s">
        <v>19</v>
      </c>
      <c r="C80" s="11">
        <f t="shared" si="9"/>
        <v>0</v>
      </c>
      <c r="D80" s="77">
        <v>0</v>
      </c>
      <c r="E80" s="77">
        <v>0</v>
      </c>
      <c r="F80" s="12">
        <v>628.47</v>
      </c>
      <c r="G80" s="12">
        <f t="shared" si="10"/>
        <v>655.49420999999995</v>
      </c>
      <c r="H80" s="27">
        <v>1</v>
      </c>
      <c r="I80" s="12">
        <f t="shared" si="7"/>
        <v>628.47</v>
      </c>
      <c r="J80" s="12">
        <f t="shared" si="8"/>
        <v>655.49420999999995</v>
      </c>
      <c r="K80" s="12">
        <v>0</v>
      </c>
      <c r="L80" s="20">
        <f t="shared" si="11"/>
        <v>0</v>
      </c>
      <c r="M80" s="69">
        <f t="shared" si="12"/>
        <v>0</v>
      </c>
      <c r="N80" s="70">
        <f t="shared" si="13"/>
        <v>0</v>
      </c>
    </row>
    <row r="81" spans="1:14" ht="14.25" customHeight="1" x14ac:dyDescent="0.2">
      <c r="A81" s="14">
        <v>74</v>
      </c>
      <c r="B81" s="60" t="s">
        <v>53</v>
      </c>
      <c r="C81" s="11">
        <f t="shared" si="9"/>
        <v>1</v>
      </c>
      <c r="D81" s="77">
        <v>0</v>
      </c>
      <c r="E81" s="77">
        <v>1</v>
      </c>
      <c r="F81" s="12">
        <v>628.47</v>
      </c>
      <c r="G81" s="12">
        <f t="shared" si="10"/>
        <v>655.49420999999995</v>
      </c>
      <c r="H81" s="27">
        <v>1.1599999999999999</v>
      </c>
      <c r="I81" s="12">
        <f t="shared" si="7"/>
        <v>729.02519999999993</v>
      </c>
      <c r="J81" s="12">
        <f t="shared" si="8"/>
        <v>760.37328359999992</v>
      </c>
      <c r="K81" s="12">
        <v>0</v>
      </c>
      <c r="L81" s="20">
        <f t="shared" si="11"/>
        <v>0.8</v>
      </c>
      <c r="M81" s="69">
        <f t="shared" si="12"/>
        <v>11.405599253999998</v>
      </c>
      <c r="N81" s="70">
        <f t="shared" si="13"/>
        <v>11.405599253999998</v>
      </c>
    </row>
    <row r="82" spans="1:14" ht="14.25" customHeight="1" x14ac:dyDescent="0.2">
      <c r="A82" s="14">
        <v>75</v>
      </c>
      <c r="B82" s="60" t="s">
        <v>50</v>
      </c>
      <c r="C82" s="11">
        <f t="shared" si="9"/>
        <v>1</v>
      </c>
      <c r="D82" s="77">
        <v>0</v>
      </c>
      <c r="E82" s="77">
        <v>1</v>
      </c>
      <c r="F82" s="12">
        <v>628.47</v>
      </c>
      <c r="G82" s="12">
        <f t="shared" si="10"/>
        <v>655.49420999999995</v>
      </c>
      <c r="H82" s="27">
        <v>1</v>
      </c>
      <c r="I82" s="12">
        <f t="shared" si="7"/>
        <v>628.47</v>
      </c>
      <c r="J82" s="12">
        <f t="shared" si="8"/>
        <v>655.49420999999995</v>
      </c>
      <c r="K82" s="12">
        <v>9.6999999999999993</v>
      </c>
      <c r="L82" s="20">
        <f t="shared" si="11"/>
        <v>0.7</v>
      </c>
      <c r="M82" s="69">
        <f t="shared" si="12"/>
        <v>9.8324131500000007</v>
      </c>
      <c r="N82" s="70">
        <f t="shared" si="13"/>
        <v>0.13241315000000142</v>
      </c>
    </row>
    <row r="83" spans="1:14" ht="14.25" customHeight="1" x14ac:dyDescent="0.2">
      <c r="A83" s="14">
        <v>76</v>
      </c>
      <c r="B83" s="60" t="s">
        <v>54</v>
      </c>
      <c r="C83" s="11">
        <f t="shared" si="9"/>
        <v>2</v>
      </c>
      <c r="D83" s="77">
        <v>0</v>
      </c>
      <c r="E83" s="77">
        <v>2</v>
      </c>
      <c r="F83" s="12">
        <v>628.47</v>
      </c>
      <c r="G83" s="12">
        <f t="shared" si="10"/>
        <v>655.49420999999995</v>
      </c>
      <c r="H83" s="27">
        <v>1.1499999999999999</v>
      </c>
      <c r="I83" s="12">
        <f t="shared" si="7"/>
        <v>722.7405</v>
      </c>
      <c r="J83" s="12">
        <f t="shared" si="8"/>
        <v>753.81834149999986</v>
      </c>
      <c r="K83" s="12">
        <v>0</v>
      </c>
      <c r="L83" s="20">
        <f t="shared" si="11"/>
        <v>1.5</v>
      </c>
      <c r="M83" s="69">
        <f t="shared" si="12"/>
        <v>22.614550244999997</v>
      </c>
      <c r="N83" s="70">
        <f t="shared" si="13"/>
        <v>22.614550244999997</v>
      </c>
    </row>
    <row r="84" spans="1:14" ht="14.25" customHeight="1" x14ac:dyDescent="0.2">
      <c r="A84" s="14">
        <v>77</v>
      </c>
      <c r="B84" s="60" t="s">
        <v>20</v>
      </c>
      <c r="C84" s="11">
        <f t="shared" si="9"/>
        <v>0</v>
      </c>
      <c r="D84" s="77">
        <v>0</v>
      </c>
      <c r="E84" s="77">
        <v>0</v>
      </c>
      <c r="F84" s="12">
        <v>628.47</v>
      </c>
      <c r="G84" s="12">
        <f t="shared" si="10"/>
        <v>655.49420999999995</v>
      </c>
      <c r="H84" s="27">
        <v>1</v>
      </c>
      <c r="I84" s="12">
        <f t="shared" si="7"/>
        <v>628.47</v>
      </c>
      <c r="J84" s="12">
        <f t="shared" si="8"/>
        <v>655.49420999999995</v>
      </c>
      <c r="K84" s="12">
        <v>0</v>
      </c>
      <c r="L84" s="20">
        <f t="shared" si="11"/>
        <v>0</v>
      </c>
      <c r="M84" s="69">
        <f t="shared" si="12"/>
        <v>0</v>
      </c>
      <c r="N84" s="70">
        <f t="shared" si="13"/>
        <v>0</v>
      </c>
    </row>
    <row r="85" spans="1:14" ht="14.25" customHeight="1" x14ac:dyDescent="0.2">
      <c r="A85" s="14">
        <v>78</v>
      </c>
      <c r="B85" s="60" t="s">
        <v>112</v>
      </c>
      <c r="C85" s="11">
        <f t="shared" si="9"/>
        <v>5</v>
      </c>
      <c r="D85" s="77">
        <v>0</v>
      </c>
      <c r="E85" s="77">
        <v>5</v>
      </c>
      <c r="F85" s="12">
        <v>628.47</v>
      </c>
      <c r="G85" s="12">
        <f t="shared" si="10"/>
        <v>655.49420999999995</v>
      </c>
      <c r="H85" s="27">
        <v>1</v>
      </c>
      <c r="I85" s="12">
        <f t="shared" si="7"/>
        <v>628.47</v>
      </c>
      <c r="J85" s="12">
        <f t="shared" si="8"/>
        <v>655.49420999999995</v>
      </c>
      <c r="K85" s="12">
        <v>0</v>
      </c>
      <c r="L85" s="20">
        <f t="shared" si="11"/>
        <v>3.3</v>
      </c>
      <c r="M85" s="69">
        <f t="shared" si="12"/>
        <v>49.162065749999989</v>
      </c>
      <c r="N85" s="70">
        <f t="shared" si="13"/>
        <v>49.162065749999989</v>
      </c>
    </row>
    <row r="86" spans="1:14" ht="14.25" customHeight="1" x14ac:dyDescent="0.2">
      <c r="A86" s="14">
        <v>79</v>
      </c>
      <c r="B86" s="60" t="s">
        <v>113</v>
      </c>
      <c r="C86" s="11">
        <f t="shared" si="9"/>
        <v>0</v>
      </c>
      <c r="D86" s="77">
        <v>0</v>
      </c>
      <c r="E86" s="77">
        <v>0</v>
      </c>
      <c r="F86" s="12">
        <v>628.47</v>
      </c>
      <c r="G86" s="12">
        <f t="shared" si="10"/>
        <v>655.49420999999995</v>
      </c>
      <c r="H86" s="27">
        <v>1</v>
      </c>
      <c r="I86" s="12">
        <f t="shared" si="7"/>
        <v>628.47</v>
      </c>
      <c r="J86" s="12">
        <f t="shared" si="8"/>
        <v>655.49420999999995</v>
      </c>
      <c r="K86" s="12">
        <v>0</v>
      </c>
      <c r="L86" s="20">
        <f t="shared" si="11"/>
        <v>0</v>
      </c>
      <c r="M86" s="69">
        <f t="shared" si="12"/>
        <v>0</v>
      </c>
      <c r="N86" s="70">
        <f t="shared" si="13"/>
        <v>0</v>
      </c>
    </row>
    <row r="87" spans="1:14" ht="14.25" customHeight="1" x14ac:dyDescent="0.2">
      <c r="A87" s="14">
        <v>80</v>
      </c>
      <c r="B87" s="60" t="s">
        <v>86</v>
      </c>
      <c r="C87" s="11">
        <f t="shared" si="9"/>
        <v>2</v>
      </c>
      <c r="D87" s="77">
        <v>0</v>
      </c>
      <c r="E87" s="77">
        <v>2</v>
      </c>
      <c r="F87" s="12">
        <v>628.47</v>
      </c>
      <c r="G87" s="12">
        <f t="shared" si="10"/>
        <v>655.49420999999995</v>
      </c>
      <c r="H87" s="27">
        <v>1</v>
      </c>
      <c r="I87" s="12">
        <f t="shared" si="7"/>
        <v>628.47</v>
      </c>
      <c r="J87" s="12">
        <f t="shared" si="8"/>
        <v>655.49420999999995</v>
      </c>
      <c r="K87" s="12">
        <v>0</v>
      </c>
      <c r="L87" s="20">
        <f t="shared" si="11"/>
        <v>1.3</v>
      </c>
      <c r="M87" s="69">
        <f t="shared" si="12"/>
        <v>19.664826300000001</v>
      </c>
      <c r="N87" s="70">
        <f t="shared" si="13"/>
        <v>19.664826300000001</v>
      </c>
    </row>
    <row r="88" spans="1:14" ht="14.25" customHeight="1" x14ac:dyDescent="0.2">
      <c r="A88" s="14">
        <v>81</v>
      </c>
      <c r="B88" s="60" t="s">
        <v>74</v>
      </c>
      <c r="C88" s="11">
        <f t="shared" si="9"/>
        <v>0</v>
      </c>
      <c r="D88" s="77">
        <v>0</v>
      </c>
      <c r="E88" s="77">
        <v>0</v>
      </c>
      <c r="F88" s="12">
        <v>628.47</v>
      </c>
      <c r="G88" s="12">
        <f t="shared" si="10"/>
        <v>655.49420999999995</v>
      </c>
      <c r="H88" s="27">
        <v>1.27</v>
      </c>
      <c r="I88" s="12">
        <f t="shared" si="7"/>
        <v>798.15690000000006</v>
      </c>
      <c r="J88" s="12">
        <f t="shared" si="8"/>
        <v>832.47764669999992</v>
      </c>
      <c r="K88" s="12">
        <v>0</v>
      </c>
      <c r="L88" s="20">
        <f t="shared" si="11"/>
        <v>0</v>
      </c>
      <c r="M88" s="69">
        <f t="shared" si="12"/>
        <v>0</v>
      </c>
      <c r="N88" s="70">
        <f t="shared" si="13"/>
        <v>0</v>
      </c>
    </row>
    <row r="89" spans="1:14" ht="14.25" customHeight="1" x14ac:dyDescent="0.2">
      <c r="A89" s="14">
        <v>82</v>
      </c>
      <c r="B89" s="60" t="s">
        <v>87</v>
      </c>
      <c r="C89" s="11">
        <f t="shared" si="9"/>
        <v>0</v>
      </c>
      <c r="D89" s="77">
        <v>0</v>
      </c>
      <c r="E89" s="77">
        <v>0</v>
      </c>
      <c r="F89" s="12">
        <v>628.47</v>
      </c>
      <c r="G89" s="12">
        <f t="shared" si="10"/>
        <v>655.49420999999995</v>
      </c>
      <c r="H89" s="27">
        <v>1.5</v>
      </c>
      <c r="I89" s="12">
        <f t="shared" si="7"/>
        <v>942.70500000000004</v>
      </c>
      <c r="J89" s="12">
        <f t="shared" si="8"/>
        <v>983.24131499999999</v>
      </c>
      <c r="K89" s="12">
        <v>0</v>
      </c>
      <c r="L89" s="20">
        <f t="shared" si="11"/>
        <v>0</v>
      </c>
      <c r="M89" s="69">
        <f t="shared" si="12"/>
        <v>0</v>
      </c>
      <c r="N89" s="70">
        <f t="shared" si="13"/>
        <v>0</v>
      </c>
    </row>
    <row r="90" spans="1:14" ht="14.25" customHeight="1" x14ac:dyDescent="0.2">
      <c r="A90" s="14">
        <v>83</v>
      </c>
      <c r="B90" s="60" t="s">
        <v>114</v>
      </c>
      <c r="C90" s="11">
        <f t="shared" si="9"/>
        <v>1</v>
      </c>
      <c r="D90" s="77">
        <v>0</v>
      </c>
      <c r="E90" s="77">
        <v>1</v>
      </c>
      <c r="F90" s="12">
        <v>628.47</v>
      </c>
      <c r="G90" s="12">
        <f t="shared" si="10"/>
        <v>655.49420999999995</v>
      </c>
      <c r="H90" s="27">
        <v>1.5</v>
      </c>
      <c r="I90" s="12">
        <f t="shared" si="7"/>
        <v>942.70500000000004</v>
      </c>
      <c r="J90" s="12">
        <f t="shared" si="8"/>
        <v>983.24131499999999</v>
      </c>
      <c r="K90" s="12">
        <v>0</v>
      </c>
      <c r="L90" s="20">
        <f t="shared" si="11"/>
        <v>1</v>
      </c>
      <c r="M90" s="69">
        <f t="shared" si="12"/>
        <v>14.748619724999999</v>
      </c>
      <c r="N90" s="70">
        <f t="shared" si="13"/>
        <v>14.748619724999999</v>
      </c>
    </row>
    <row r="91" spans="1:14" ht="14.25" customHeight="1" x14ac:dyDescent="0.2">
      <c r="A91" s="14">
        <v>84</v>
      </c>
      <c r="B91" s="60" t="s">
        <v>75</v>
      </c>
      <c r="C91" s="11">
        <f t="shared" si="9"/>
        <v>0</v>
      </c>
      <c r="D91" s="77">
        <v>0</v>
      </c>
      <c r="E91" s="77">
        <v>0</v>
      </c>
      <c r="F91" s="12">
        <v>628.47</v>
      </c>
      <c r="G91" s="12">
        <f t="shared" si="10"/>
        <v>655.49420999999995</v>
      </c>
      <c r="H91" s="27">
        <v>2</v>
      </c>
      <c r="I91" s="12">
        <f t="shared" si="7"/>
        <v>1256.94</v>
      </c>
      <c r="J91" s="12">
        <f t="shared" si="8"/>
        <v>1310.9884199999999</v>
      </c>
      <c r="K91" s="12">
        <v>0</v>
      </c>
      <c r="L91" s="20">
        <f t="shared" si="11"/>
        <v>0</v>
      </c>
      <c r="M91" s="69">
        <f t="shared" si="12"/>
        <v>0</v>
      </c>
      <c r="N91" s="70">
        <f t="shared" si="13"/>
        <v>0</v>
      </c>
    </row>
    <row r="92" spans="1:14" ht="14.25" customHeight="1" x14ac:dyDescent="0.2">
      <c r="A92" s="14">
        <v>85</v>
      </c>
      <c r="B92" s="60" t="s">
        <v>115</v>
      </c>
      <c r="C92" s="11">
        <f t="shared" si="9"/>
        <v>1</v>
      </c>
      <c r="D92" s="77">
        <v>0</v>
      </c>
      <c r="E92" s="77">
        <v>1</v>
      </c>
      <c r="F92" s="12">
        <v>628.47</v>
      </c>
      <c r="G92" s="12">
        <f t="shared" si="10"/>
        <v>655.49420999999995</v>
      </c>
      <c r="H92" s="27">
        <v>1.5</v>
      </c>
      <c r="I92" s="12">
        <f t="shared" si="7"/>
        <v>942.70500000000004</v>
      </c>
      <c r="J92" s="12">
        <f t="shared" si="8"/>
        <v>983.24131499999999</v>
      </c>
      <c r="K92" s="12">
        <v>14.6</v>
      </c>
      <c r="L92" s="20">
        <f t="shared" si="11"/>
        <v>1</v>
      </c>
      <c r="M92" s="69">
        <f t="shared" si="12"/>
        <v>14.748619724999999</v>
      </c>
      <c r="N92" s="70">
        <f t="shared" si="13"/>
        <v>0.14861972499999965</v>
      </c>
    </row>
    <row r="93" spans="1:14" ht="14.25" customHeight="1" x14ac:dyDescent="0.2">
      <c r="A93" s="30">
        <v>86</v>
      </c>
      <c r="B93" s="60" t="s">
        <v>116</v>
      </c>
      <c r="C93" s="11">
        <f t="shared" si="9"/>
        <v>0</v>
      </c>
      <c r="D93" s="77">
        <v>0</v>
      </c>
      <c r="E93" s="77">
        <v>0</v>
      </c>
      <c r="F93" s="12">
        <v>628.47</v>
      </c>
      <c r="G93" s="12">
        <f t="shared" si="10"/>
        <v>655.49420999999995</v>
      </c>
      <c r="H93" s="27">
        <v>1.4</v>
      </c>
      <c r="I93" s="12">
        <f t="shared" si="7"/>
        <v>879.85799999999995</v>
      </c>
      <c r="J93" s="12">
        <f t="shared" si="8"/>
        <v>917.69189399999982</v>
      </c>
      <c r="K93" s="12">
        <v>0</v>
      </c>
      <c r="L93" s="20">
        <f t="shared" si="11"/>
        <v>0</v>
      </c>
      <c r="M93" s="69">
        <f t="shared" si="12"/>
        <v>0</v>
      </c>
      <c r="N93" s="70">
        <f t="shared" si="13"/>
        <v>0</v>
      </c>
    </row>
  </sheetData>
  <mergeCells count="9">
    <mergeCell ref="M3:M4"/>
    <mergeCell ref="A2:L2"/>
    <mergeCell ref="A3:A4"/>
    <mergeCell ref="B3:B4"/>
    <mergeCell ref="C3:C4"/>
    <mergeCell ref="F3:J3"/>
    <mergeCell ref="K3:K4"/>
    <mergeCell ref="L3:L4"/>
    <mergeCell ref="D3:E3"/>
  </mergeCells>
  <pageMargins left="0.59" right="0.59" top="0.79" bottom="0.79" header="0.51" footer="0.51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2'!Заголовки_для_печати</vt:lpstr>
      <vt:lpstr>'Приложение 4'!Заголовки_для_печати</vt:lpstr>
      <vt:lpstr>'Приложение 5'!Заголовки_для_печати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Карасева Ольга</dc:creator>
  <cp:lastModifiedBy>Шевцова Альбина Анатольевна</cp:lastModifiedBy>
  <cp:lastPrinted>2019-08-13T07:55:11Z</cp:lastPrinted>
  <dcterms:created xsi:type="dcterms:W3CDTF">2014-03-17T05:33:05Z</dcterms:created>
  <dcterms:modified xsi:type="dcterms:W3CDTF">2019-08-14T12:53:51Z</dcterms:modified>
</cp:coreProperties>
</file>