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vcovaAA\Desktop\Бюджет 2020-2022\14 10 19 В Минфин ДФО\"/>
    </mc:Choice>
  </mc:AlternateContent>
  <bookViews>
    <workbookView xWindow="0" yWindow="0" windowWidth="5310" windowHeight="2610" activeTab="1"/>
  </bookViews>
  <sheets>
    <sheet name="1,2,3" sheetId="31" r:id="rId1"/>
    <sheet name="ИТОГ2020" sheetId="28" r:id="rId2"/>
    <sheet name="ИТОГ2021" sheetId="29" r:id="rId3"/>
    <sheet name="ИТОГ2022" sheetId="30" r:id="rId4"/>
  </sheets>
  <definedNames>
    <definedName name="_xlnm.Print_Area" localSheetId="0">'1,2,3'!$A$1:$L$24</definedName>
    <definedName name="_xlnm.Print_Area" localSheetId="1">ИТОГ2020!$A$1:$J$16</definedName>
    <definedName name="_xlnm.Print_Area" localSheetId="2">ИТОГ2021!$A$1:$J$16</definedName>
    <definedName name="_xlnm.Print_Area" localSheetId="3">ИТОГ2022!$A$1:$J$16</definedName>
  </definedNames>
  <calcPr calcId="152511"/>
</workbook>
</file>

<file path=xl/calcChain.xml><?xml version="1.0" encoding="utf-8"?>
<calcChain xmlns="http://schemas.openxmlformats.org/spreadsheetml/2006/main">
  <c r="I16" i="30" l="1"/>
  <c r="H16" i="30"/>
  <c r="J16" i="30" s="1"/>
  <c r="I15" i="30"/>
  <c r="H15" i="30"/>
  <c r="J15" i="30" s="1"/>
  <c r="I14" i="30"/>
  <c r="H14" i="30"/>
  <c r="J14" i="30" s="1"/>
  <c r="I13" i="30"/>
  <c r="H13" i="30"/>
  <c r="J13" i="30" s="1"/>
  <c r="I12" i="30"/>
  <c r="H12" i="30"/>
  <c r="J12" i="30" s="1"/>
  <c r="I11" i="30"/>
  <c r="H11" i="30"/>
  <c r="J11" i="30" s="1"/>
  <c r="I10" i="30"/>
  <c r="H10" i="30"/>
  <c r="J10" i="30" s="1"/>
  <c r="I9" i="30"/>
  <c r="H9" i="30"/>
  <c r="J9" i="30" s="1"/>
  <c r="I8" i="30"/>
  <c r="H8" i="30"/>
  <c r="J8" i="30" s="1"/>
  <c r="I7" i="30"/>
  <c r="H7" i="30"/>
  <c r="J7" i="30" s="1"/>
  <c r="I6" i="30"/>
  <c r="H6" i="30"/>
  <c r="J6" i="30" s="1"/>
  <c r="E5" i="30"/>
  <c r="C5" i="30"/>
  <c r="I16" i="29"/>
  <c r="H16" i="29"/>
  <c r="J16" i="29" s="1"/>
  <c r="I15" i="29"/>
  <c r="H15" i="29"/>
  <c r="J15" i="29" s="1"/>
  <c r="I14" i="29"/>
  <c r="H14" i="29"/>
  <c r="J14" i="29" s="1"/>
  <c r="I13" i="29"/>
  <c r="H13" i="29"/>
  <c r="J13" i="29" s="1"/>
  <c r="I12" i="29"/>
  <c r="H12" i="29"/>
  <c r="J12" i="29" s="1"/>
  <c r="I11" i="29"/>
  <c r="H11" i="29"/>
  <c r="J11" i="29" s="1"/>
  <c r="I10" i="29"/>
  <c r="H10" i="29"/>
  <c r="J10" i="29" s="1"/>
  <c r="I9" i="29"/>
  <c r="H9" i="29"/>
  <c r="J9" i="29" s="1"/>
  <c r="I8" i="29"/>
  <c r="H8" i="29"/>
  <c r="J8" i="29" s="1"/>
  <c r="I7" i="29"/>
  <c r="H7" i="29"/>
  <c r="J7" i="29" s="1"/>
  <c r="I6" i="29"/>
  <c r="H6" i="29"/>
  <c r="E5" i="29"/>
  <c r="C5" i="29"/>
  <c r="J6" i="28"/>
  <c r="I7" i="28"/>
  <c r="I8" i="28"/>
  <c r="J8" i="28" s="1"/>
  <c r="I9" i="28"/>
  <c r="J9" i="28" s="1"/>
  <c r="I10" i="28"/>
  <c r="I11" i="28"/>
  <c r="I12" i="28"/>
  <c r="I13" i="28"/>
  <c r="I14" i="28"/>
  <c r="I15" i="28"/>
  <c r="I16" i="28"/>
  <c r="I6" i="28"/>
  <c r="H7" i="28"/>
  <c r="H8" i="28"/>
  <c r="H9" i="28"/>
  <c r="H10" i="28"/>
  <c r="H11" i="28"/>
  <c r="H12" i="28"/>
  <c r="H13" i="28"/>
  <c r="H14" i="28"/>
  <c r="J14" i="28" s="1"/>
  <c r="H15" i="28"/>
  <c r="J15" i="28" s="1"/>
  <c r="H16" i="28"/>
  <c r="H6" i="28"/>
  <c r="E5" i="28"/>
  <c r="C5" i="28"/>
  <c r="J5" i="30" l="1"/>
  <c r="H5" i="30"/>
  <c r="H5" i="29"/>
  <c r="J6" i="29"/>
  <c r="J5" i="29"/>
  <c r="J13" i="28"/>
  <c r="J12" i="28"/>
  <c r="J11" i="28"/>
  <c r="H5" i="28"/>
  <c r="J7" i="28"/>
  <c r="J16" i="28"/>
  <c r="J10" i="28"/>
  <c r="J5" i="28" l="1"/>
</calcChain>
</file>

<file path=xl/sharedStrings.xml><?xml version="1.0" encoding="utf-8"?>
<sst xmlns="http://schemas.openxmlformats.org/spreadsheetml/2006/main" count="127" uniqueCount="76">
  <si>
    <t>Наименование субъектов Российской Федерации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</si>
  <si>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</si>
  <si>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</si>
  <si>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</si>
  <si>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</si>
  <si>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</si>
  <si>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</si>
  <si>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</si>
  <si>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</si>
  <si>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</si>
  <si>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</si>
  <si>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</si>
  <si>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Всего:</t>
  </si>
  <si>
    <t>уровень софинансирования субъекта РФ</t>
  </si>
  <si>
    <t xml:space="preserve"> </t>
  </si>
  <si>
    <t xml:space="preserve">Приложение № 30
</t>
  </si>
  <si>
    <t xml:space="preserve">                                                                               РАСЧЕТ</t>
  </si>
  <si>
    <t xml:space="preserve">                       распределения межбюджетного трансферта между субъектами Российской Федерации</t>
  </si>
  <si>
    <t xml:space="preserve">                                                           </t>
  </si>
  <si>
    <t xml:space="preserve"> на 2020  год и на плановый период 2021 и 2022 годов </t>
  </si>
  <si>
    <t>Коды</t>
  </si>
  <si>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</si>
  <si>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</si>
  <si>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</si>
  <si>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</si>
  <si>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Министерство труда и социальной защиты Российской Федерации </t>
  </si>
  <si>
    <t>149</t>
  </si>
  <si>
    <t>Раздел</t>
  </si>
  <si>
    <t>Социальная политика</t>
  </si>
  <si>
    <t xml:space="preserve">      по БК</t>
  </si>
  <si>
    <t>10</t>
  </si>
  <si>
    <t>Подраздел</t>
  </si>
  <si>
    <t>Социальное обеспечение населения</t>
  </si>
  <si>
    <t>04</t>
  </si>
  <si>
    <t>Государственная программа</t>
  </si>
  <si>
    <t>Социальная поддержка граждан</t>
  </si>
  <si>
    <t xml:space="preserve">     по БК</t>
  </si>
  <si>
    <t>03</t>
  </si>
  <si>
    <t xml:space="preserve">Подпрограмма </t>
  </si>
  <si>
    <t>Совершенствование государственной поддержки семеи и детей</t>
  </si>
  <si>
    <t>3</t>
  </si>
  <si>
    <t>Основное мероприятие</t>
  </si>
  <si>
    <t>Оказание мер государственной поддержки в связи с беременностью и родами, а также гражданам, имеющим детей</t>
  </si>
  <si>
    <t>Р1</t>
  </si>
  <si>
    <t>Вид расходов</t>
  </si>
  <si>
    <t xml:space="preserve">Единица измерения: </t>
  </si>
  <si>
    <t>тыс рублей</t>
  </si>
  <si>
    <t>по ОКЕИ</t>
  </si>
  <si>
    <t>Документ, утверждающий методику 
распределения межбюджетного трансферта</t>
  </si>
  <si>
    <t>Дата</t>
  </si>
  <si>
    <t xml:space="preserve">                                     (наименование, дата и номер нормативного правового акта)</t>
  </si>
  <si>
    <t>Номер</t>
  </si>
  <si>
    <t>Алгоритм (формула) расчета объема межбюджетного трансферта субъекту Российской Федерации</t>
  </si>
  <si>
    <t>14.10.2019</t>
  </si>
  <si>
    <t>от " 14 "  октября  2019 г.</t>
  </si>
  <si>
    <t>50780</t>
  </si>
  <si>
    <t>521</t>
  </si>
  <si>
    <t xml:space="preserve">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
</t>
  </si>
  <si>
    <t xml:space="preserve">Субсидии  </t>
  </si>
  <si>
    <t>484</t>
  </si>
  <si>
    <t>23.04.2019</t>
  </si>
  <si>
    <t>Постановление Правительства Российской Федерации  от 23 апреля 2019 г. № 484 «Об утверждении Правил предоставления и распределения субсидий из федерального бюджета бюджетам субъектов Российской Федерации, входящих в состав Дальневосточного федерального округа, в целях софинансирования расходных обязательств субъектов Российской Федерации, связанных с достижением результатов федерального проекта «Финансовая поддержка семей при рождении детей», входящего в состав национального проекта «Демография», посредством осуществления единовременной выплаты при рождении первого ребенка, а также предоставления регионального материнского (семейного) капитала при рождении второго ребенка»</t>
  </si>
  <si>
    <t>Наименование межбюджетного
трансферта (направление расходов)</t>
  </si>
  <si>
    <t>Сi=С1i + С2i,   С1i=Чi x Рi х Уi,   С2i=Дi x Кi х Уi
где:
 Сi - размер предоставляемой бюджету субъекта Российской Федерации субсидии;
 С1i - размер предоставляемой бюджету субъекта Российской Федерации субсидии для осуществления единовременной выплаты при рождении первого ребенка;
 С2i - размер предоставляемой бюджету субъекта Российской Федерации субсидии для предоствавления регионального материнского (семейного) капитала при рождении второго ребенка;
Чi - прогнозная численность рожденных первых детей, проживающих в i-м субъекте Российской Федерации, на которых предусмотрено предоставление единовременной выплаты в текущем финансовом году;
Рi - размер единовременной выплаты при рождении первого ребенка, установленный в i-м субъекте Российской Федерации, соответствующий 2-кратной величине прожиточного минимума для детей, установленной в субъекте Российской Федерации в соответствии с пунктом 2 статьи 4 Федерального закона "О прожиточном минимуме в Российской Федерации" за II квартал года, предшествующего году обращения за назначением единовременной выплаты;
Уi - предельный уровень софинансирования расходного обязательства i-го субъекта Российской Федерации, установленный Правительством Российской Федерации;
Дi - прогнозная численность рожденных вторых детей, проживающих в i-м субъекте Российской Федерации, в связи с рождением которых предусмотрено предоставление регионального материнского (семейного) капитала в текущем финансовом году;
Кi -  размер регионального материнского (семейного) капитала при рождении второго ребенка.</t>
  </si>
  <si>
    <r>
      <t>1. Расчет потребности в субсидии из федерального бюджета бюджетам субъектов Российской Федерации, входящих в состав дальневосточного федерального округа на осуществление единовременной выплаты при рождении первого ребенка в размере 2-кратной величины прожиточного минимума для детей  и на осуществление регионального материнского (семейного) капитала в связи с рождением второго ребенка на</t>
    </r>
    <r>
      <rPr>
        <b/>
        <sz val="12"/>
        <rFont val="Times New Roman"/>
        <family val="1"/>
        <charset val="204"/>
      </rPr>
      <t xml:space="preserve"> 2020 год</t>
    </r>
  </si>
  <si>
    <r>
      <t>2. Расчет потребности в субсидии из федерального бюджета бюджетам субъектов Российской Федерации, входящих в состав дальневосточного федерального округа на осуществление единовременной выплаты при рождении первого ребенка в размере 2-кратной величины прожиточного минимума для детей  и на осуществление регионального материнского (семейного) капитала в связи с рождением второго ребенка на</t>
    </r>
    <r>
      <rPr>
        <b/>
        <sz val="12"/>
        <rFont val="Times New Roman"/>
        <family val="1"/>
        <charset val="204"/>
      </rPr>
      <t xml:space="preserve"> 2021 год</t>
    </r>
  </si>
  <si>
    <r>
      <t>3. Расчет потребности в субсидии из федерального бюджета бюджетам субъектов Российской Федерации, входящих в состав дальневосточного федерального округа на осуществление единовременной выплаты при рождении первого ребенка в размере 2-кратной величины прожиточного минимума для детей  и на осуществление регионального материнского (семейного) капитала в связи с рождением второго ребенка на</t>
    </r>
    <r>
      <rPr>
        <b/>
        <sz val="12"/>
        <rFont val="Times New Roman"/>
        <family val="1"/>
        <charset val="204"/>
      </rPr>
      <t xml:space="preserve"> 2022 год</t>
    </r>
  </si>
  <si>
    <t>С1i - единовременная выплата при рождении первого ребенка в размере 2-кратной величины прожиточного минимума для детей</t>
  </si>
  <si>
    <t xml:space="preserve">С2i - региональный материнский (семейный) капитал в связи с рождением второго ребенка </t>
  </si>
  <si>
    <r>
      <t xml:space="preserve"> </t>
    </r>
    <r>
      <rPr>
        <sz val="12"/>
        <rFont val="Times New Roman"/>
        <family val="1"/>
        <charset val="204"/>
      </rPr>
      <t>Общий объем средств субъектов
 (тыс. рублей)</t>
    </r>
  </si>
  <si>
    <r>
      <t xml:space="preserve">Сi -Общий объем субсидии из федерального бюджета </t>
    </r>
    <r>
      <rPr>
        <sz val="12"/>
        <rFont val="Times New Roman"/>
        <family val="1"/>
        <charset val="204"/>
      </rPr>
      <t xml:space="preserve">
  (тыс. рублей</t>
    </r>
    <r>
      <rPr>
        <b/>
        <sz val="12"/>
        <rFont val="Times New Roman"/>
        <family val="1"/>
        <charset val="204"/>
      </rPr>
      <t>)</t>
    </r>
  </si>
  <si>
    <r>
      <rPr>
        <b/>
        <sz val="12"/>
        <rFont val="Times New Roman"/>
        <family val="1"/>
        <charset val="204"/>
      </rPr>
      <t xml:space="preserve">Уi </t>
    </r>
    <r>
      <rPr>
        <sz val="12"/>
        <rFont val="Times New Roman"/>
        <family val="1"/>
        <charset val="204"/>
      </rPr>
      <t>- предельный уровень софинансирования</t>
    </r>
  </si>
  <si>
    <r>
      <rPr>
        <b/>
        <sz val="12"/>
        <rFont val="Times New Roman"/>
        <family val="1"/>
        <charset val="204"/>
      </rPr>
      <t xml:space="preserve">Чi </t>
    </r>
    <r>
      <rPr>
        <sz val="12"/>
        <rFont val="Times New Roman"/>
        <family val="1"/>
        <charset val="204"/>
      </rPr>
      <t>- прогнозная численность рожденных первых детей (чел.)</t>
    </r>
  </si>
  <si>
    <r>
      <rPr>
        <b/>
        <sz val="12"/>
        <rFont val="Times New Roman"/>
        <family val="1"/>
        <charset val="204"/>
      </rPr>
      <t>Дi</t>
    </r>
    <r>
      <rPr>
        <sz val="12"/>
        <rFont val="Times New Roman"/>
        <family val="1"/>
        <charset val="204"/>
      </rPr>
      <t xml:space="preserve"> - прогнозная численность получателей регионального материнского (семейного) капитала (чел.)</t>
    </r>
  </si>
  <si>
    <r>
      <t xml:space="preserve"> </t>
    </r>
    <r>
      <rPr>
        <b/>
        <sz val="12"/>
        <rFont val="Times New Roman"/>
        <family val="1"/>
        <charset val="204"/>
      </rPr>
      <t xml:space="preserve">Кi </t>
    </r>
    <r>
      <rPr>
        <sz val="12"/>
        <rFont val="Times New Roman"/>
        <family val="1"/>
        <charset val="204"/>
      </rPr>
      <t>- размер регионального материнского (семейного) капитала (рублей)</t>
    </r>
  </si>
  <si>
    <r>
      <rPr>
        <b/>
        <sz val="12"/>
        <rFont val="Times New Roman"/>
        <family val="1"/>
        <charset val="204"/>
      </rPr>
      <t xml:space="preserve">Рi </t>
    </r>
    <r>
      <rPr>
        <sz val="12"/>
        <rFont val="Times New Roman"/>
        <family val="1"/>
        <charset val="204"/>
      </rPr>
      <t>- размер единовремен-ной выплаты при рождении первого ребенка (руб.)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</si>
</sst>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</cellStyleXfs>
  <cellXfs count="81">
    <xf numFmtId="0" fontId="0" fillId="0" borderId="0" xfId="0"/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20" fillId="0" borderId="10" xfId="0" applyFont="1" applyBorder="1" applyAlignment="1" applyProtection="1">
      <alignment horizontal="center" vertical="center" wrapText="1"/>
      <protection hidden="1"/>
    </xf>
    <xf numFmtId="4" fontId="22" fillId="0" borderId="10" xfId="0" applyNumberFormat="1" applyFont="1" applyBorder="1" applyAlignment="1">
      <alignment horizontal="right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4" fontId="18" fillId="0" borderId="10" xfId="0" applyNumberFormat="1" applyFont="1" applyBorder="1" applyAlignment="1" applyProtection="1">
      <alignment horizontal="right" vertical="center" wrapText="1"/>
      <protection hidden="1"/>
    </xf>
    <xf numFmtId="3" fontId="18" fillId="0" borderId="10" xfId="0" applyNumberFormat="1" applyFont="1" applyBorder="1" applyAlignment="1" applyProtection="1">
      <alignment horizontal="right" wrapText="1"/>
      <protection hidden="1"/>
    </xf>
    <xf numFmtId="4" fontId="22" fillId="33" borderId="10" xfId="0" applyNumberFormat="1" applyFont="1" applyFill="1" applyBorder="1" applyAlignment="1">
      <alignment horizontal="right"/>
    </xf>
    <xf numFmtId="4" fontId="20" fillId="0" borderId="10" xfId="0" applyNumberFormat="1" applyFont="1" applyBorder="1" applyAlignment="1" applyProtection="1">
      <alignment horizontal="right" vertical="center" wrapText="1"/>
      <protection hidden="1"/>
    </xf>
    <xf numFmtId="4" fontId="25" fillId="0" borderId="10" xfId="0" applyNumberFormat="1" applyFont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2" fontId="23" fillId="33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/>
    </xf>
    <xf numFmtId="3" fontId="26" fillId="33" borderId="10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/>
    <xf numFmtId="0" fontId="29" fillId="0" borderId="0" xfId="0" applyFont="1" applyFill="1"/>
    <xf numFmtId="164" fontId="28" fillId="0" borderId="0" xfId="0" applyNumberFormat="1" applyFont="1" applyFill="1"/>
    <xf numFmtId="0" fontId="30" fillId="0" borderId="0" xfId="42"/>
    <xf numFmtId="0" fontId="32" fillId="0" borderId="0" xfId="42" applyFont="1"/>
    <xf numFmtId="0" fontId="18" fillId="0" borderId="0" xfId="42" applyFont="1" applyAlignment="1">
      <alignment horizontal="left"/>
    </xf>
    <xf numFmtId="0" fontId="33" fillId="0" borderId="0" xfId="42" applyFont="1" applyAlignment="1">
      <alignment horizontal="left"/>
    </xf>
    <xf numFmtId="0" fontId="18" fillId="0" borderId="0" xfId="42" applyFont="1" applyAlignment="1">
      <alignment horizontal="left" vertical="top"/>
    </xf>
    <xf numFmtId="0" fontId="33" fillId="0" borderId="0" xfId="42" applyFont="1" applyAlignment="1">
      <alignment wrapText="1"/>
    </xf>
    <xf numFmtId="0" fontId="33" fillId="0" borderId="0" xfId="42" applyFont="1" applyBorder="1" applyAlignment="1">
      <alignment horizontal="left"/>
    </xf>
    <xf numFmtId="0" fontId="31" fillId="0" borderId="0" xfId="42" applyFont="1"/>
    <xf numFmtId="0" fontId="32" fillId="0" borderId="0" xfId="42" applyFont="1" applyAlignment="1"/>
    <xf numFmtId="0" fontId="31" fillId="0" borderId="0" xfId="42" applyFont="1" applyAlignment="1">
      <alignment horizontal="right"/>
    </xf>
    <xf numFmtId="0" fontId="32" fillId="0" borderId="0" xfId="42" applyFont="1" applyAlignment="1">
      <alignment horizontal="right"/>
    </xf>
    <xf numFmtId="0" fontId="32" fillId="0" borderId="13" xfId="42" applyFont="1" applyBorder="1"/>
    <xf numFmtId="49" fontId="32" fillId="0" borderId="14" xfId="42" applyNumberFormat="1" applyFont="1" applyBorder="1" applyAlignment="1">
      <alignment horizontal="center"/>
    </xf>
    <xf numFmtId="0" fontId="30" fillId="0" borderId="0" xfId="42" applyFont="1"/>
    <xf numFmtId="0" fontId="32" fillId="0" borderId="0" xfId="42" applyFont="1" applyBorder="1"/>
    <xf numFmtId="0" fontId="32" fillId="0" borderId="15" xfId="42" applyFont="1" applyBorder="1"/>
    <xf numFmtId="0" fontId="32" fillId="0" borderId="0" xfId="42" applyFont="1" applyBorder="1" applyAlignment="1">
      <alignment horizontal="right"/>
    </xf>
    <xf numFmtId="0" fontId="32" fillId="0" borderId="16" xfId="42" applyFont="1" applyBorder="1"/>
    <xf numFmtId="49" fontId="32" fillId="0" borderId="16" xfId="42" applyNumberFormat="1" applyFont="1" applyBorder="1" applyAlignment="1"/>
    <xf numFmtId="0" fontId="32" fillId="0" borderId="0" xfId="42" applyFont="1" applyAlignment="1">
      <alignment vertical="top"/>
    </xf>
    <xf numFmtId="0" fontId="32" fillId="0" borderId="0" xfId="42" applyFont="1" applyAlignment="1">
      <alignment vertical="center" wrapText="1"/>
    </xf>
    <xf numFmtId="0" fontId="34" fillId="0" borderId="0" xfId="42" applyFont="1"/>
    <xf numFmtId="49" fontId="32" fillId="0" borderId="0" xfId="42" applyNumberFormat="1" applyFont="1" applyBorder="1" applyAlignment="1">
      <alignment horizontal="center"/>
    </xf>
    <xf numFmtId="0" fontId="35" fillId="0" borderId="0" xfId="42" applyFont="1" applyAlignment="1">
      <alignment horizontal="center" vertical="center" wrapText="1"/>
    </xf>
    <xf numFmtId="0" fontId="35" fillId="0" borderId="0" xfId="42" applyFont="1" applyBorder="1" applyAlignment="1">
      <alignment horizontal="center" vertical="center"/>
    </xf>
    <xf numFmtId="0" fontId="35" fillId="0" borderId="0" xfId="42" applyFont="1" applyBorder="1" applyAlignment="1">
      <alignment horizontal="center" wrapText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32" fillId="0" borderId="0" xfId="42" applyFont="1" applyAlignment="1">
      <alignment wrapText="1"/>
    </xf>
    <xf numFmtId="49" fontId="32" fillId="0" borderId="13" xfId="42" applyNumberFormat="1" applyFont="1" applyBorder="1" applyAlignment="1">
      <alignment horizontal="center"/>
    </xf>
    <xf numFmtId="0" fontId="32" fillId="0" borderId="14" xfId="42" applyFont="1" applyBorder="1" applyAlignment="1">
      <alignment horizontal="center"/>
    </xf>
    <xf numFmtId="0" fontId="31" fillId="0" borderId="0" xfId="42" applyFont="1" applyAlignment="1">
      <alignment horizontal="right" vertical="top" wrapText="1"/>
    </xf>
    <xf numFmtId="0" fontId="33" fillId="0" borderId="0" xfId="42" applyFont="1" applyAlignment="1">
      <alignment horizontal="center" wrapText="1"/>
    </xf>
    <xf numFmtId="0" fontId="32" fillId="0" borderId="0" xfId="42" applyFont="1" applyBorder="1" applyAlignment="1">
      <alignment horizontal="center" vertical="center"/>
    </xf>
    <xf numFmtId="49" fontId="32" fillId="0" borderId="11" xfId="42" applyNumberFormat="1" applyFont="1" applyBorder="1" applyAlignment="1">
      <alignment horizontal="center" vertical="center"/>
    </xf>
    <xf numFmtId="49" fontId="32" fillId="0" borderId="12" xfId="42" applyNumberFormat="1" applyFont="1" applyBorder="1" applyAlignment="1">
      <alignment horizontal="center" vertical="center"/>
    </xf>
    <xf numFmtId="0" fontId="32" fillId="0" borderId="0" xfId="42" applyFont="1" applyAlignment="1">
      <alignment horizontal="center"/>
    </xf>
    <xf numFmtId="49" fontId="32" fillId="0" borderId="13" xfId="42" applyNumberFormat="1" applyFont="1" applyBorder="1" applyAlignment="1">
      <alignment horizontal="center" vertical="center"/>
    </xf>
    <xf numFmtId="0" fontId="32" fillId="0" borderId="14" xfId="42" applyFont="1" applyBorder="1" applyAlignment="1">
      <alignment horizontal="center" vertical="center"/>
    </xf>
    <xf numFmtId="49" fontId="32" fillId="0" borderId="18" xfId="42" applyNumberFormat="1" applyFont="1" applyBorder="1" applyAlignment="1">
      <alignment horizontal="center"/>
    </xf>
    <xf numFmtId="0" fontId="32" fillId="0" borderId="19" xfId="42" applyFont="1" applyBorder="1" applyAlignment="1">
      <alignment horizontal="center"/>
    </xf>
    <xf numFmtId="0" fontId="35" fillId="0" borderId="0" xfId="42" applyFont="1" applyAlignment="1">
      <alignment horizontal="center" vertical="center" wrapText="1"/>
    </xf>
    <xf numFmtId="0" fontId="35" fillId="0" borderId="20" xfId="42" applyFont="1" applyBorder="1" applyAlignment="1">
      <alignment horizontal="center" vertical="center"/>
    </xf>
    <xf numFmtId="0" fontId="35" fillId="0" borderId="21" xfId="42" applyFont="1" applyBorder="1" applyAlignment="1">
      <alignment horizontal="left" wrapText="1"/>
    </xf>
    <xf numFmtId="0" fontId="35" fillId="0" borderId="22" xfId="42" applyFont="1" applyBorder="1" applyAlignment="1">
      <alignment horizontal="left" wrapText="1"/>
    </xf>
    <xf numFmtId="0" fontId="35" fillId="0" borderId="23" xfId="42" applyFont="1" applyBorder="1" applyAlignment="1">
      <alignment horizontal="left" wrapText="1"/>
    </xf>
    <xf numFmtId="0" fontId="32" fillId="0" borderId="17" xfId="42" applyFont="1" applyBorder="1" applyAlignment="1">
      <alignment vertical="top" wrapText="1"/>
    </xf>
    <xf numFmtId="0" fontId="32" fillId="0" borderId="15" xfId="42" applyFont="1" applyBorder="1" applyAlignment="1">
      <alignment vertical="top" wrapText="1"/>
    </xf>
    <xf numFmtId="49" fontId="32" fillId="0" borderId="14" xfId="42" applyNumberFormat="1" applyFont="1" applyBorder="1" applyAlignment="1">
      <alignment horizontal="center" vertical="center"/>
    </xf>
    <xf numFmtId="0" fontId="32" fillId="0" borderId="15" xfId="42" applyFont="1" applyBorder="1" applyAlignment="1">
      <alignment horizontal="left" vertical="center" wrapText="1"/>
    </xf>
    <xf numFmtId="0" fontId="32" fillId="0" borderId="13" xfId="42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Normal="100" zoomScaleSheetLayoutView="100" workbookViewId="0">
      <selection activeCell="D24" sqref="D24:L24"/>
    </sheetView>
  </sheetViews>
  <sheetFormatPr defaultRowHeight="12.75" x14ac:dyDescent="0.2"/>
  <cols>
    <col min="1" max="1" width="33.28515625" style="27" customWidth="1"/>
    <col min="2" max="2" width="9.28515625" style="27" customWidth="1"/>
    <col min="3" max="3" width="26" style="27" customWidth="1"/>
    <col min="4" max="4" width="15.5703125" style="27" customWidth="1"/>
    <col min="5" max="5" width="17.85546875" style="27" customWidth="1"/>
    <col min="6" max="6" width="15.140625" style="27" customWidth="1"/>
    <col min="7" max="7" width="14.5703125" style="27" customWidth="1"/>
    <col min="8" max="8" width="12.140625" style="27" customWidth="1"/>
    <col min="9" max="9" width="9.5703125" style="27" customWidth="1"/>
    <col min="10" max="10" width="3.28515625" style="27" customWidth="1"/>
    <col min="11" max="11" width="3.140625" style="27" customWidth="1"/>
    <col min="12" max="12" width="9.140625" style="27" customWidth="1"/>
    <col min="13" max="14" width="9.140625" style="27"/>
    <col min="15" max="15" width="32.42578125" style="27" customWidth="1"/>
    <col min="16" max="16384" width="9.140625" style="27"/>
  </cols>
  <sheetData>
    <row r="1" spans="1:12" ht="6.75" customHeight="1" x14ac:dyDescent="0.2">
      <c r="H1" s="57" t="s">
        <v>15</v>
      </c>
      <c r="I1" s="57"/>
      <c r="J1" s="57"/>
      <c r="K1" s="57"/>
      <c r="L1" s="57"/>
    </row>
    <row r="2" spans="1:12" ht="6" customHeight="1" x14ac:dyDescent="0.2">
      <c r="H2" s="57"/>
      <c r="I2" s="57"/>
      <c r="J2" s="57"/>
      <c r="K2" s="57"/>
      <c r="L2" s="57"/>
    </row>
    <row r="3" spans="1:12" ht="4.5" customHeight="1" x14ac:dyDescent="0.2">
      <c r="H3" s="57"/>
      <c r="I3" s="57"/>
      <c r="J3" s="57"/>
      <c r="K3" s="57"/>
      <c r="L3" s="57"/>
    </row>
    <row r="4" spans="1:12" ht="4.5" customHeight="1" x14ac:dyDescent="0.2">
      <c r="H4" s="57"/>
      <c r="I4" s="57"/>
      <c r="J4" s="57"/>
      <c r="K4" s="57"/>
      <c r="L4" s="57"/>
    </row>
    <row r="5" spans="1:12" s="28" customFormat="1" ht="14.25" customHeight="1" x14ac:dyDescent="0.2">
      <c r="C5" s="29" t="s">
        <v>16</v>
      </c>
      <c r="D5" s="29"/>
      <c r="E5" s="29"/>
      <c r="F5" s="30"/>
      <c r="G5" s="30"/>
      <c r="H5" s="57"/>
      <c r="I5" s="57"/>
      <c r="J5" s="57"/>
      <c r="K5" s="57"/>
      <c r="L5" s="57"/>
    </row>
    <row r="6" spans="1:12" s="28" customFormat="1" ht="15" customHeight="1" x14ac:dyDescent="0.2">
      <c r="B6" s="31" t="s">
        <v>17</v>
      </c>
      <c r="C6" s="32"/>
      <c r="D6" s="32"/>
      <c r="E6" s="32"/>
      <c r="F6" s="32"/>
      <c r="G6" s="32"/>
      <c r="H6" s="32"/>
    </row>
    <row r="7" spans="1:12" s="28" customFormat="1" ht="12.75" customHeight="1" thickBot="1" x14ac:dyDescent="0.25">
      <c r="B7" s="29" t="s">
        <v>18</v>
      </c>
      <c r="C7" s="58" t="s">
        <v>19</v>
      </c>
      <c r="D7" s="58"/>
      <c r="E7" s="58"/>
      <c r="F7" s="58"/>
      <c r="G7" s="58"/>
      <c r="H7" s="32"/>
      <c r="I7" s="33"/>
      <c r="J7" s="33"/>
      <c r="K7" s="59"/>
      <c r="L7" s="59"/>
    </row>
    <row r="8" spans="1:12" ht="15" customHeight="1" x14ac:dyDescent="0.2">
      <c r="A8" s="34"/>
      <c r="B8" s="34"/>
      <c r="C8" s="34"/>
      <c r="D8" s="34"/>
      <c r="E8" s="34"/>
      <c r="F8" s="28"/>
      <c r="G8" s="28"/>
      <c r="H8" s="28"/>
      <c r="I8" s="28"/>
      <c r="J8" s="28"/>
      <c r="K8" s="60" t="s">
        <v>20</v>
      </c>
      <c r="L8" s="61"/>
    </row>
    <row r="9" spans="1:12" ht="18" customHeight="1" x14ac:dyDescent="0.2">
      <c r="A9" s="34"/>
      <c r="B9" s="34"/>
      <c r="D9" s="62" t="s">
        <v>54</v>
      </c>
      <c r="E9" s="62"/>
      <c r="F9" s="35"/>
      <c r="G9" s="35"/>
      <c r="H9" s="35"/>
      <c r="I9" s="36" t="s">
        <v>21</v>
      </c>
      <c r="J9" s="36"/>
      <c r="K9" s="63" t="s">
        <v>53</v>
      </c>
      <c r="L9" s="64"/>
    </row>
    <row r="10" spans="1:12" s="40" customFormat="1" ht="18" customHeight="1" x14ac:dyDescent="0.2">
      <c r="A10" s="28" t="s">
        <v>22</v>
      </c>
      <c r="B10" s="28"/>
      <c r="C10" s="28"/>
      <c r="D10" s="28"/>
      <c r="E10" s="28"/>
      <c r="F10" s="28"/>
      <c r="G10" s="28"/>
      <c r="H10" s="28"/>
      <c r="I10" s="37" t="s">
        <v>23</v>
      </c>
      <c r="J10" s="37"/>
      <c r="K10" s="38"/>
      <c r="L10" s="39"/>
    </row>
    <row r="11" spans="1:12" s="40" customFormat="1" ht="17.25" customHeight="1" x14ac:dyDescent="0.2">
      <c r="A11" s="28" t="s">
        <v>24</v>
      </c>
      <c r="B11" s="41"/>
      <c r="C11" s="42" t="s">
        <v>25</v>
      </c>
      <c r="D11" s="42"/>
      <c r="E11" s="42"/>
      <c r="F11" s="42"/>
      <c r="G11" s="42"/>
      <c r="H11" s="42"/>
      <c r="I11" s="43"/>
      <c r="J11" s="43"/>
      <c r="K11" s="55" t="s">
        <v>26</v>
      </c>
      <c r="L11" s="56"/>
    </row>
    <row r="12" spans="1:12" s="40" customFormat="1" ht="14.25" customHeight="1" x14ac:dyDescent="0.2">
      <c r="A12" s="28" t="s">
        <v>27</v>
      </c>
      <c r="B12" s="41"/>
      <c r="C12" s="44" t="s">
        <v>28</v>
      </c>
      <c r="D12" s="44"/>
      <c r="E12" s="44"/>
      <c r="F12" s="44"/>
      <c r="G12" s="44"/>
      <c r="H12" s="44"/>
      <c r="I12" s="37" t="s">
        <v>29</v>
      </c>
      <c r="J12" s="37"/>
      <c r="K12" s="55" t="s">
        <v>30</v>
      </c>
      <c r="L12" s="56">
        <v>10</v>
      </c>
    </row>
    <row r="13" spans="1:12" s="40" customFormat="1" ht="14.25" customHeight="1" x14ac:dyDescent="0.2">
      <c r="A13" s="28" t="s">
        <v>31</v>
      </c>
      <c r="B13" s="41"/>
      <c r="C13" s="44" t="s">
        <v>32</v>
      </c>
      <c r="D13" s="44"/>
      <c r="E13" s="44"/>
      <c r="F13" s="44"/>
      <c r="G13" s="44"/>
      <c r="H13" s="44"/>
      <c r="I13" s="37" t="s">
        <v>29</v>
      </c>
      <c r="J13" s="37"/>
      <c r="K13" s="55" t="s">
        <v>33</v>
      </c>
      <c r="L13" s="56">
        <v>3</v>
      </c>
    </row>
    <row r="14" spans="1:12" s="40" customFormat="1" ht="15" customHeight="1" x14ac:dyDescent="0.2">
      <c r="A14" s="28" t="s">
        <v>34</v>
      </c>
      <c r="B14" s="41"/>
      <c r="C14" s="42" t="s">
        <v>35</v>
      </c>
      <c r="D14" s="42"/>
      <c r="E14" s="42"/>
      <c r="F14" s="42"/>
      <c r="G14" s="42"/>
      <c r="H14" s="42"/>
      <c r="I14" s="37" t="s">
        <v>36</v>
      </c>
      <c r="J14" s="37"/>
      <c r="K14" s="55" t="s">
        <v>37</v>
      </c>
      <c r="L14" s="56">
        <v>3</v>
      </c>
    </row>
    <row r="15" spans="1:12" s="40" customFormat="1" ht="14.25" customHeight="1" x14ac:dyDescent="0.2">
      <c r="A15" s="28" t="s">
        <v>38</v>
      </c>
      <c r="B15" s="41"/>
      <c r="C15" s="44" t="s">
        <v>39</v>
      </c>
      <c r="D15" s="44"/>
      <c r="E15" s="44"/>
      <c r="F15" s="44"/>
      <c r="G15" s="44"/>
      <c r="H15" s="44"/>
      <c r="I15" s="37" t="s">
        <v>36</v>
      </c>
      <c r="J15" s="37"/>
      <c r="K15" s="55" t="s">
        <v>40</v>
      </c>
      <c r="L15" s="56"/>
    </row>
    <row r="16" spans="1:12" s="40" customFormat="1" ht="16.5" customHeight="1" x14ac:dyDescent="0.2">
      <c r="A16" s="28" t="s">
        <v>41</v>
      </c>
      <c r="B16" s="41"/>
      <c r="C16" s="45" t="s">
        <v>42</v>
      </c>
      <c r="D16" s="45"/>
      <c r="E16" s="45"/>
      <c r="F16" s="45"/>
      <c r="G16" s="45"/>
      <c r="H16" s="45"/>
      <c r="I16" s="37" t="s">
        <v>36</v>
      </c>
      <c r="J16" s="37"/>
      <c r="K16" s="55" t="s">
        <v>43</v>
      </c>
      <c r="L16" s="56"/>
    </row>
    <row r="17" spans="1:12" s="40" customFormat="1" ht="35.25" customHeight="1" x14ac:dyDescent="0.2">
      <c r="A17" s="54" t="s">
        <v>62</v>
      </c>
      <c r="B17" s="41"/>
      <c r="C17" s="72" t="s">
        <v>57</v>
      </c>
      <c r="D17" s="72"/>
      <c r="E17" s="72"/>
      <c r="F17" s="72"/>
      <c r="G17" s="72"/>
      <c r="H17" s="72"/>
      <c r="I17" s="37" t="s">
        <v>36</v>
      </c>
      <c r="J17" s="37"/>
      <c r="K17" s="63" t="s">
        <v>55</v>
      </c>
      <c r="L17" s="74"/>
    </row>
    <row r="18" spans="1:12" s="40" customFormat="1" ht="6" customHeight="1" x14ac:dyDescent="0.2">
      <c r="A18" s="46"/>
      <c r="B18" s="41"/>
      <c r="C18" s="73"/>
      <c r="D18" s="73"/>
      <c r="E18" s="73"/>
      <c r="F18" s="73"/>
      <c r="G18" s="73"/>
      <c r="H18" s="73"/>
      <c r="I18" s="37"/>
      <c r="J18" s="37"/>
      <c r="K18" s="63"/>
      <c r="L18" s="74"/>
    </row>
    <row r="19" spans="1:12" s="40" customFormat="1" ht="17.25" customHeight="1" x14ac:dyDescent="0.2">
      <c r="A19" s="28" t="s">
        <v>44</v>
      </c>
      <c r="B19" s="41"/>
      <c r="C19" s="42" t="s">
        <v>58</v>
      </c>
      <c r="D19" s="44"/>
      <c r="E19" s="44"/>
      <c r="F19" s="44"/>
      <c r="G19" s="44"/>
      <c r="H19" s="44"/>
      <c r="I19" s="37" t="s">
        <v>36</v>
      </c>
      <c r="J19" s="37"/>
      <c r="K19" s="55" t="s">
        <v>56</v>
      </c>
      <c r="L19" s="56"/>
    </row>
    <row r="20" spans="1:12" s="40" customFormat="1" ht="18" customHeight="1" x14ac:dyDescent="0.2">
      <c r="A20" s="28" t="s">
        <v>45</v>
      </c>
      <c r="B20" s="41"/>
      <c r="C20" s="75" t="s">
        <v>46</v>
      </c>
      <c r="D20" s="75"/>
      <c r="E20" s="75"/>
      <c r="F20" s="75"/>
      <c r="G20" s="75"/>
      <c r="H20" s="75"/>
      <c r="I20" s="43" t="s">
        <v>47</v>
      </c>
      <c r="J20" s="43"/>
      <c r="K20" s="76">
        <v>384</v>
      </c>
      <c r="L20" s="56"/>
    </row>
    <row r="21" spans="1:12" s="40" customFormat="1" ht="90.75" customHeight="1" x14ac:dyDescent="0.2">
      <c r="A21" s="47" t="s">
        <v>48</v>
      </c>
      <c r="B21" s="41"/>
      <c r="C21" s="75" t="s">
        <v>61</v>
      </c>
      <c r="D21" s="75"/>
      <c r="E21" s="75"/>
      <c r="F21" s="75"/>
      <c r="G21" s="75"/>
      <c r="H21" s="75"/>
      <c r="I21" s="43" t="s">
        <v>49</v>
      </c>
      <c r="J21" s="43"/>
      <c r="K21" s="55" t="s">
        <v>60</v>
      </c>
      <c r="L21" s="56"/>
    </row>
    <row r="22" spans="1:12" s="40" customFormat="1" ht="14.25" customHeight="1" thickBot="1" x14ac:dyDescent="0.25">
      <c r="A22" s="28"/>
      <c r="B22" s="28"/>
      <c r="C22" s="48" t="s">
        <v>50</v>
      </c>
      <c r="D22" s="28"/>
      <c r="E22" s="28"/>
      <c r="F22" s="28"/>
      <c r="G22" s="28"/>
      <c r="H22" s="28"/>
      <c r="I22" s="43" t="s">
        <v>51</v>
      </c>
      <c r="J22" s="43"/>
      <c r="K22" s="65" t="s">
        <v>59</v>
      </c>
      <c r="L22" s="66"/>
    </row>
    <row r="23" spans="1:12" s="40" customFormat="1" ht="13.5" customHeight="1" thickBot="1" x14ac:dyDescent="0.25">
      <c r="A23" s="46"/>
      <c r="B23" s="28"/>
      <c r="C23" s="28"/>
      <c r="D23" s="28"/>
      <c r="E23" s="28"/>
      <c r="F23" s="28"/>
      <c r="G23" s="28"/>
      <c r="H23" s="28"/>
      <c r="I23" s="41"/>
      <c r="J23" s="41"/>
      <c r="K23" s="49"/>
      <c r="L23" s="28"/>
    </row>
    <row r="24" spans="1:12" ht="318" customHeight="1" thickTop="1" thickBot="1" x14ac:dyDescent="0.3">
      <c r="A24" s="34"/>
      <c r="B24" s="67" t="s">
        <v>52</v>
      </c>
      <c r="C24" s="68"/>
      <c r="D24" s="69" t="s">
        <v>63</v>
      </c>
      <c r="E24" s="70"/>
      <c r="F24" s="70"/>
      <c r="G24" s="70"/>
      <c r="H24" s="70"/>
      <c r="I24" s="70"/>
      <c r="J24" s="70"/>
      <c r="K24" s="70"/>
      <c r="L24" s="71"/>
    </row>
    <row r="25" spans="1:12" ht="15.75" customHeight="1" thickTop="1" x14ac:dyDescent="0.25">
      <c r="A25" s="34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</row>
  </sheetData>
  <mergeCells count="22">
    <mergeCell ref="K22:L22"/>
    <mergeCell ref="B24:C24"/>
    <mergeCell ref="D24:L24"/>
    <mergeCell ref="C17:H18"/>
    <mergeCell ref="K17:L18"/>
    <mergeCell ref="K19:L19"/>
    <mergeCell ref="C20:H20"/>
    <mergeCell ref="K20:L20"/>
    <mergeCell ref="C21:H21"/>
    <mergeCell ref="K21:L21"/>
    <mergeCell ref="K16:L16"/>
    <mergeCell ref="H1:L5"/>
    <mergeCell ref="C7:G7"/>
    <mergeCell ref="K7:L7"/>
    <mergeCell ref="K8:L8"/>
    <mergeCell ref="D9:E9"/>
    <mergeCell ref="K9:L9"/>
    <mergeCell ref="K11:L11"/>
    <mergeCell ref="K12:L12"/>
    <mergeCell ref="K13:L13"/>
    <mergeCell ref="K14:L14"/>
    <mergeCell ref="K15:L15"/>
  </mergeCells>
  <pageMargins left="0.39370078740157483" right="0.39370078740157483" top="0.39370078740157483" bottom="0.31496062992125984" header="0.31496062992125984" footer="0.27559055118110237"/>
  <pageSetup paperSize="9" scale="75" fitToHeight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tabSelected="1" workbookViewId="0">
      <selection activeCell="N6" sqref="N6"/>
    </sheetView>
  </sheetViews>
  <sheetFormatPr defaultRowHeight="15" x14ac:dyDescent="0.25"/>
  <cols>
    <col min="1" max="1" width="4.5703125" customWidth="1"/>
    <col min="2" max="2" width="27" customWidth="1"/>
    <col min="3" max="3" width="14.5703125" customWidth="1"/>
    <col min="4" max="4" width="16.7109375" customWidth="1"/>
    <col min="5" max="5" width="15.7109375" customWidth="1"/>
    <col min="6" max="6" width="16" customWidth="1"/>
    <col min="7" max="7" width="12.85546875" customWidth="1"/>
    <col min="8" max="8" width="14.5703125" customWidth="1"/>
    <col min="9" max="9" width="12" customWidth="1"/>
    <col min="10" max="10" width="14.140625" customWidth="1"/>
    <col min="12" max="12" width="10" bestFit="1" customWidth="1"/>
  </cols>
  <sheetData>
    <row r="1" spans="1:13" ht="58.5" customHeight="1" x14ac:dyDescent="0.25">
      <c r="A1" s="77" t="s">
        <v>64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s="1" customFormat="1" ht="93.75" customHeight="1" x14ac:dyDescent="0.25">
      <c r="A2" s="80"/>
      <c r="B2" s="78" t="s">
        <v>0</v>
      </c>
      <c r="C2" s="79" t="s">
        <v>67</v>
      </c>
      <c r="D2" s="79"/>
      <c r="E2" s="79" t="s">
        <v>68</v>
      </c>
      <c r="F2" s="79"/>
      <c r="G2" s="78" t="s">
        <v>71</v>
      </c>
      <c r="H2" s="79" t="s">
        <v>70</v>
      </c>
      <c r="I2" s="78" t="s">
        <v>13</v>
      </c>
      <c r="J2" s="79" t="s">
        <v>69</v>
      </c>
    </row>
    <row r="3" spans="1:13" s="1" customFormat="1" ht="123" customHeight="1" x14ac:dyDescent="0.25">
      <c r="A3" s="80"/>
      <c r="B3" s="78"/>
      <c r="C3" s="13" t="s">
        <v>72</v>
      </c>
      <c r="D3" s="13" t="s">
        <v>75</v>
      </c>
      <c r="E3" s="13" t="s">
        <v>73</v>
      </c>
      <c r="F3" s="13" t="s">
        <v>74</v>
      </c>
      <c r="G3" s="78"/>
      <c r="H3" s="79"/>
      <c r="I3" s="78"/>
      <c r="J3" s="79"/>
      <c r="M3" s="1" t="s">
        <v>14</v>
      </c>
    </row>
    <row r="4" spans="1:13" s="1" customFormat="1" ht="15.75" customHeight="1" x14ac:dyDescent="0.25">
      <c r="A4" s="3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</row>
    <row r="5" spans="1:13" s="1" customFormat="1" ht="15.75" customHeight="1" x14ac:dyDescent="0.2">
      <c r="A5" s="3"/>
      <c r="B5" s="5" t="s">
        <v>12</v>
      </c>
      <c r="C5" s="7">
        <f>SUM(C6:C16)</f>
        <v>34440</v>
      </c>
      <c r="D5" s="6"/>
      <c r="E5" s="7">
        <f>SUM(E6:E16)</f>
        <v>25396</v>
      </c>
      <c r="F5" s="6"/>
      <c r="G5" s="9"/>
      <c r="H5" s="6">
        <f t="shared" ref="H5:J5" si="0">SUM(H6:H16)</f>
        <v>4368120.8</v>
      </c>
      <c r="I5" s="6"/>
      <c r="J5" s="6">
        <f t="shared" si="0"/>
        <v>219952.98575810427</v>
      </c>
    </row>
    <row r="6" spans="1:13" s="2" customFormat="1" ht="32.25" customHeight="1" x14ac:dyDescent="0.25">
      <c r="A6" s="12">
        <v>1</v>
      </c>
      <c r="B6" s="14" t="s">
        <v>1</v>
      </c>
      <c r="C6" s="15">
        <v>3958</v>
      </c>
      <c r="D6" s="4">
        <v>23534</v>
      </c>
      <c r="E6" s="15">
        <v>2295</v>
      </c>
      <c r="F6" s="4">
        <v>141064.20000000001</v>
      </c>
      <c r="G6" s="4">
        <v>0.98</v>
      </c>
      <c r="H6" s="10">
        <f t="shared" ref="H6:H16" si="1">ROUND((C6*D6+E6*F6)*G6/1000,1)</f>
        <v>408552.1</v>
      </c>
      <c r="I6" s="4">
        <f>1-G6</f>
        <v>2.0000000000000018E-2</v>
      </c>
      <c r="J6" s="10">
        <f>H6/G6*I6</f>
        <v>8337.7979591836811</v>
      </c>
    </row>
    <row r="7" spans="1:13" s="2" customFormat="1" ht="27.75" customHeight="1" x14ac:dyDescent="0.25">
      <c r="A7" s="12">
        <v>2</v>
      </c>
      <c r="B7" s="14" t="s">
        <v>2</v>
      </c>
      <c r="C7" s="16">
        <v>4490</v>
      </c>
      <c r="D7" s="8">
        <v>35320</v>
      </c>
      <c r="E7" s="16">
        <v>3984</v>
      </c>
      <c r="F7" s="8">
        <v>141064.20000000001</v>
      </c>
      <c r="G7" s="8">
        <v>0.99</v>
      </c>
      <c r="H7" s="10">
        <f t="shared" si="1"/>
        <v>713380.7</v>
      </c>
      <c r="I7" s="4">
        <f t="shared" ref="I7:I16" si="2">1-G7</f>
        <v>1.0000000000000009E-2</v>
      </c>
      <c r="J7" s="10">
        <f t="shared" ref="J7:J16" si="3">H7/G7*I7</f>
        <v>7205.865656565662</v>
      </c>
    </row>
    <row r="8" spans="1:13" s="2" customFormat="1" ht="28.5" customHeight="1" x14ac:dyDescent="0.25">
      <c r="A8" s="12">
        <v>3</v>
      </c>
      <c r="B8" s="14" t="s">
        <v>3</v>
      </c>
      <c r="C8" s="16">
        <v>5254</v>
      </c>
      <c r="D8" s="8">
        <v>25683.919999999998</v>
      </c>
      <c r="E8" s="16">
        <v>2803</v>
      </c>
      <c r="F8" s="8">
        <v>141064.20000000001</v>
      </c>
      <c r="G8" s="8">
        <v>0.98</v>
      </c>
      <c r="H8" s="10">
        <f t="shared" si="1"/>
        <v>519739.3</v>
      </c>
      <c r="I8" s="4">
        <f t="shared" si="2"/>
        <v>2.0000000000000018E-2</v>
      </c>
      <c r="J8" s="10">
        <f t="shared" si="3"/>
        <v>10606.924489795927</v>
      </c>
    </row>
    <row r="9" spans="1:13" ht="15.75" x14ac:dyDescent="0.25">
      <c r="A9" s="12">
        <v>4</v>
      </c>
      <c r="B9" s="14" t="s">
        <v>4</v>
      </c>
      <c r="C9" s="16">
        <v>1277</v>
      </c>
      <c r="D9" s="8">
        <v>43382</v>
      </c>
      <c r="E9" s="16">
        <v>1231</v>
      </c>
      <c r="F9" s="8">
        <v>141064.20000000001</v>
      </c>
      <c r="G9" s="8">
        <v>0.99</v>
      </c>
      <c r="H9" s="10">
        <f t="shared" si="1"/>
        <v>226758.39999999999</v>
      </c>
      <c r="I9" s="4">
        <f t="shared" si="2"/>
        <v>1.0000000000000009E-2</v>
      </c>
      <c r="J9" s="10">
        <f t="shared" si="3"/>
        <v>2290.4888888888909</v>
      </c>
      <c r="L9" s="2"/>
    </row>
    <row r="10" spans="1:13" ht="15.75" x14ac:dyDescent="0.25">
      <c r="A10" s="12">
        <v>5</v>
      </c>
      <c r="B10" s="14" t="s">
        <v>5</v>
      </c>
      <c r="C10" s="16">
        <v>7230</v>
      </c>
      <c r="D10" s="8">
        <v>28884</v>
      </c>
      <c r="E10" s="17">
        <v>6409</v>
      </c>
      <c r="F10" s="8">
        <v>141064.20000000001</v>
      </c>
      <c r="G10" s="8">
        <v>0.98</v>
      </c>
      <c r="H10" s="10">
        <f t="shared" si="1"/>
        <v>1090653.5</v>
      </c>
      <c r="I10" s="4">
        <f t="shared" si="2"/>
        <v>2.0000000000000018E-2</v>
      </c>
      <c r="J10" s="10">
        <f t="shared" si="3"/>
        <v>22258.234693877574</v>
      </c>
      <c r="L10" s="2"/>
    </row>
    <row r="11" spans="1:13" ht="15.75" x14ac:dyDescent="0.25">
      <c r="A11" s="12">
        <v>6</v>
      </c>
      <c r="B11" s="14" t="s">
        <v>6</v>
      </c>
      <c r="C11" s="16">
        <v>5496</v>
      </c>
      <c r="D11" s="8">
        <v>29505.52</v>
      </c>
      <c r="E11" s="16">
        <v>3020</v>
      </c>
      <c r="F11" s="8">
        <v>141064.20000000001</v>
      </c>
      <c r="G11" s="8">
        <v>0.97</v>
      </c>
      <c r="H11" s="10">
        <f t="shared" si="1"/>
        <v>570530.9</v>
      </c>
      <c r="I11" s="4">
        <f t="shared" si="2"/>
        <v>3.0000000000000027E-2</v>
      </c>
      <c r="J11" s="10">
        <f t="shared" si="3"/>
        <v>17645.285567010324</v>
      </c>
      <c r="L11" s="2"/>
    </row>
    <row r="12" spans="1:13" ht="15.75" x14ac:dyDescent="0.25">
      <c r="A12" s="12">
        <v>7</v>
      </c>
      <c r="B12" s="14" t="s">
        <v>7</v>
      </c>
      <c r="C12" s="16">
        <v>3256</v>
      </c>
      <c r="D12" s="8">
        <v>25008</v>
      </c>
      <c r="E12" s="16">
        <v>2972</v>
      </c>
      <c r="F12" s="8">
        <v>141064.20000000001</v>
      </c>
      <c r="G12" s="8">
        <v>0.97</v>
      </c>
      <c r="H12" s="10">
        <f t="shared" si="1"/>
        <v>485648.8</v>
      </c>
      <c r="I12" s="4">
        <f t="shared" si="2"/>
        <v>3.0000000000000027E-2</v>
      </c>
      <c r="J12" s="10">
        <f t="shared" si="3"/>
        <v>15020.065979381456</v>
      </c>
      <c r="L12" s="2"/>
    </row>
    <row r="13" spans="1:13" ht="15.75" x14ac:dyDescent="0.25">
      <c r="A13" s="12">
        <v>8</v>
      </c>
      <c r="B13" s="14" t="s">
        <v>8</v>
      </c>
      <c r="C13" s="16">
        <v>563</v>
      </c>
      <c r="D13" s="8">
        <v>42192</v>
      </c>
      <c r="E13" s="16">
        <v>458</v>
      </c>
      <c r="F13" s="8">
        <v>141064.20000000001</v>
      </c>
      <c r="G13" s="8">
        <v>0.98</v>
      </c>
      <c r="H13" s="10">
        <f t="shared" si="1"/>
        <v>86594.3</v>
      </c>
      <c r="I13" s="4">
        <f t="shared" si="2"/>
        <v>2.0000000000000018E-2</v>
      </c>
      <c r="J13" s="10">
        <f t="shared" si="3"/>
        <v>1767.2306122448995</v>
      </c>
      <c r="L13" s="2"/>
    </row>
    <row r="14" spans="1:13" ht="15.75" x14ac:dyDescent="0.25">
      <c r="A14" s="12">
        <v>9</v>
      </c>
      <c r="B14" s="14" t="s">
        <v>9</v>
      </c>
      <c r="C14" s="16">
        <v>2066</v>
      </c>
      <c r="D14" s="8">
        <v>29072</v>
      </c>
      <c r="E14" s="16">
        <v>1889</v>
      </c>
      <c r="F14" s="8">
        <v>141064.20000000001</v>
      </c>
      <c r="G14" s="8">
        <v>0.59</v>
      </c>
      <c r="H14" s="10">
        <f t="shared" si="1"/>
        <v>192654.5</v>
      </c>
      <c r="I14" s="4">
        <f t="shared" si="2"/>
        <v>0.41000000000000003</v>
      </c>
      <c r="J14" s="10">
        <f t="shared" si="3"/>
        <v>133878.55084745766</v>
      </c>
      <c r="L14" s="2"/>
    </row>
    <row r="15" spans="1:13" ht="31.5" x14ac:dyDescent="0.25">
      <c r="A15" s="12">
        <v>10</v>
      </c>
      <c r="B15" s="14" t="s">
        <v>10</v>
      </c>
      <c r="C15" s="16">
        <v>640</v>
      </c>
      <c r="D15" s="8">
        <v>27730.76</v>
      </c>
      <c r="E15" s="16">
        <v>263</v>
      </c>
      <c r="F15" s="8">
        <v>141064.20000000001</v>
      </c>
      <c r="G15" s="8">
        <v>0.99</v>
      </c>
      <c r="H15" s="10">
        <f t="shared" si="1"/>
        <v>54299.1</v>
      </c>
      <c r="I15" s="4">
        <f t="shared" si="2"/>
        <v>1.0000000000000009E-2</v>
      </c>
      <c r="J15" s="10">
        <f t="shared" si="3"/>
        <v>548.47575757575805</v>
      </c>
      <c r="L15" s="2"/>
    </row>
    <row r="16" spans="1:13" ht="31.5" x14ac:dyDescent="0.25">
      <c r="A16" s="12">
        <v>11</v>
      </c>
      <c r="B16" s="14" t="s">
        <v>11</v>
      </c>
      <c r="C16" s="16">
        <v>210</v>
      </c>
      <c r="D16" s="8">
        <v>45460</v>
      </c>
      <c r="E16" s="16">
        <v>72</v>
      </c>
      <c r="F16" s="8">
        <v>141064.20000000001</v>
      </c>
      <c r="G16" s="8">
        <v>0.98</v>
      </c>
      <c r="H16" s="10">
        <f t="shared" si="1"/>
        <v>19309.2</v>
      </c>
      <c r="I16" s="4">
        <f t="shared" si="2"/>
        <v>2.0000000000000018E-2</v>
      </c>
      <c r="J16" s="10">
        <f t="shared" si="3"/>
        <v>394.06530612244939</v>
      </c>
      <c r="L16" s="2"/>
    </row>
  </sheetData>
  <mergeCells count="9">
    <mergeCell ref="A1:J1"/>
    <mergeCell ref="G2:G3"/>
    <mergeCell ref="H2:H3"/>
    <mergeCell ref="I2:I3"/>
    <mergeCell ref="B2:B3"/>
    <mergeCell ref="A2:A3"/>
    <mergeCell ref="C2:D2"/>
    <mergeCell ref="E2:F2"/>
    <mergeCell ref="J2:J3"/>
  </mergeCells>
  <pageMargins left="0.19685039370078741" right="0.19685039370078741" top="0.19685039370078741" bottom="0.59055118110236227" header="0" footer="0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sqref="A1:J16"/>
    </sheetView>
  </sheetViews>
  <sheetFormatPr defaultRowHeight="15" x14ac:dyDescent="0.25"/>
  <cols>
    <col min="1" max="1" width="4.5703125" customWidth="1"/>
    <col min="2" max="2" width="27" customWidth="1"/>
    <col min="3" max="3" width="15.28515625" customWidth="1"/>
    <col min="4" max="4" width="16" customWidth="1"/>
    <col min="5" max="5" width="15.7109375" customWidth="1"/>
    <col min="6" max="6" width="16" customWidth="1"/>
    <col min="7" max="7" width="12.85546875" customWidth="1"/>
    <col min="8" max="8" width="14.5703125" customWidth="1"/>
    <col min="9" max="9" width="12" customWidth="1"/>
    <col min="10" max="10" width="14.140625" customWidth="1"/>
    <col min="12" max="12" width="15.85546875" customWidth="1"/>
    <col min="13" max="13" width="15.140625" customWidth="1"/>
  </cols>
  <sheetData>
    <row r="1" spans="1:13" ht="66" customHeight="1" x14ac:dyDescent="0.25">
      <c r="A1" s="77" t="s">
        <v>65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s="1" customFormat="1" ht="84.75" customHeight="1" x14ac:dyDescent="0.25">
      <c r="A2" s="80"/>
      <c r="B2" s="78" t="s">
        <v>0</v>
      </c>
      <c r="C2" s="79" t="s">
        <v>67</v>
      </c>
      <c r="D2" s="79"/>
      <c r="E2" s="79" t="s">
        <v>68</v>
      </c>
      <c r="F2" s="79"/>
      <c r="G2" s="78" t="s">
        <v>71</v>
      </c>
      <c r="H2" s="79" t="s">
        <v>70</v>
      </c>
      <c r="I2" s="78" t="s">
        <v>13</v>
      </c>
      <c r="J2" s="79" t="s">
        <v>69</v>
      </c>
    </row>
    <row r="3" spans="1:13" s="1" customFormat="1" ht="120.75" customHeight="1" x14ac:dyDescent="0.25">
      <c r="A3" s="80"/>
      <c r="B3" s="78"/>
      <c r="C3" s="53" t="s">
        <v>72</v>
      </c>
      <c r="D3" s="53" t="s">
        <v>75</v>
      </c>
      <c r="E3" s="53" t="s">
        <v>73</v>
      </c>
      <c r="F3" s="53" t="s">
        <v>74</v>
      </c>
      <c r="G3" s="78"/>
      <c r="H3" s="79"/>
      <c r="I3" s="78"/>
      <c r="J3" s="79"/>
    </row>
    <row r="4" spans="1:13" s="1" customFormat="1" ht="15.75" customHeight="1" x14ac:dyDescent="0.25">
      <c r="A4" s="3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</row>
    <row r="5" spans="1:13" s="1" customFormat="1" ht="15.75" customHeight="1" x14ac:dyDescent="0.2">
      <c r="A5" s="3"/>
      <c r="B5" s="5" t="s">
        <v>12</v>
      </c>
      <c r="C5" s="7">
        <f>SUM(C6:C16)</f>
        <v>34564</v>
      </c>
      <c r="D5" s="6"/>
      <c r="E5" s="7">
        <f>SUM(E6:E16)</f>
        <v>23972</v>
      </c>
      <c r="F5" s="6"/>
      <c r="G5" s="9"/>
      <c r="H5" s="6">
        <f t="shared" ref="H5:J5" si="0">SUM(H6:H16)</f>
        <v>4352751.5</v>
      </c>
      <c r="I5" s="6"/>
      <c r="J5" s="6">
        <f t="shared" si="0"/>
        <v>212499.48642787649</v>
      </c>
      <c r="L5" s="18"/>
      <c r="M5" s="19"/>
    </row>
    <row r="6" spans="1:13" s="24" customFormat="1" ht="32.25" customHeight="1" x14ac:dyDescent="0.25">
      <c r="A6" s="20">
        <v>1</v>
      </c>
      <c r="B6" s="21" t="s">
        <v>1</v>
      </c>
      <c r="C6" s="17">
        <v>3959</v>
      </c>
      <c r="D6" s="22">
        <v>24216</v>
      </c>
      <c r="E6" s="17">
        <v>2198</v>
      </c>
      <c r="F6" s="22">
        <v>146706.76999999999</v>
      </c>
      <c r="G6" s="22">
        <v>0.98</v>
      </c>
      <c r="H6" s="11">
        <f t="shared" ref="H6:H16" si="1">ROUND((C6*D6+E6*F6)*G6/1000,1)</f>
        <v>409966</v>
      </c>
      <c r="I6" s="22">
        <f>1-G6</f>
        <v>2.0000000000000018E-2</v>
      </c>
      <c r="J6" s="11">
        <f>H6/G6*I6</f>
        <v>8366.6530612244969</v>
      </c>
    </row>
    <row r="7" spans="1:13" s="24" customFormat="1" ht="27.75" customHeight="1" x14ac:dyDescent="0.25">
      <c r="A7" s="20">
        <v>2</v>
      </c>
      <c r="B7" s="21" t="s">
        <v>2</v>
      </c>
      <c r="C7" s="17">
        <v>4607</v>
      </c>
      <c r="D7" s="22">
        <v>36672</v>
      </c>
      <c r="E7" s="17">
        <v>3860</v>
      </c>
      <c r="F7" s="22">
        <v>146706.76999999999</v>
      </c>
      <c r="G7" s="22">
        <v>0.99</v>
      </c>
      <c r="H7" s="11">
        <f t="shared" si="1"/>
        <v>727883.7</v>
      </c>
      <c r="I7" s="22">
        <f t="shared" ref="I7:I16" si="2">1-G7</f>
        <v>1.0000000000000009E-2</v>
      </c>
      <c r="J7" s="11">
        <f t="shared" ref="J7:J16" si="3">H7/G7*I7</f>
        <v>7352.3606060606116</v>
      </c>
      <c r="L7" s="26"/>
    </row>
    <row r="8" spans="1:13" s="24" customFormat="1" ht="28.5" customHeight="1" x14ac:dyDescent="0.25">
      <c r="A8" s="20">
        <v>3</v>
      </c>
      <c r="B8" s="21" t="s">
        <v>3</v>
      </c>
      <c r="C8" s="17">
        <v>5254</v>
      </c>
      <c r="D8" s="22">
        <v>26711</v>
      </c>
      <c r="E8" s="17">
        <v>2652</v>
      </c>
      <c r="F8" s="22">
        <v>146706.76999999999</v>
      </c>
      <c r="G8" s="22">
        <v>0.98</v>
      </c>
      <c r="H8" s="11">
        <f t="shared" si="1"/>
        <v>518817.8</v>
      </c>
      <c r="I8" s="22">
        <f t="shared" si="2"/>
        <v>2.0000000000000018E-2</v>
      </c>
      <c r="J8" s="11">
        <f t="shared" si="3"/>
        <v>10588.11836734695</v>
      </c>
      <c r="L8" s="25"/>
    </row>
    <row r="9" spans="1:13" s="23" customFormat="1" ht="15.75" x14ac:dyDescent="0.25">
      <c r="A9" s="20">
        <v>4</v>
      </c>
      <c r="B9" s="21" t="s">
        <v>4</v>
      </c>
      <c r="C9" s="17">
        <v>1277</v>
      </c>
      <c r="D9" s="22">
        <v>45246</v>
      </c>
      <c r="E9" s="17">
        <v>1231</v>
      </c>
      <c r="F9" s="22">
        <v>146706.76999999999</v>
      </c>
      <c r="G9" s="22">
        <v>0.99</v>
      </c>
      <c r="H9" s="11">
        <f t="shared" si="1"/>
        <v>235991.4</v>
      </c>
      <c r="I9" s="22">
        <f t="shared" si="2"/>
        <v>1.0000000000000009E-2</v>
      </c>
      <c r="J9" s="11">
        <f t="shared" si="3"/>
        <v>2383.7515151515172</v>
      </c>
      <c r="L9" s="25"/>
    </row>
    <row r="10" spans="1:13" s="23" customFormat="1" ht="15.75" x14ac:dyDescent="0.25">
      <c r="A10" s="20">
        <v>5</v>
      </c>
      <c r="B10" s="21" t="s">
        <v>5</v>
      </c>
      <c r="C10" s="17">
        <v>7235</v>
      </c>
      <c r="D10" s="22">
        <v>30040</v>
      </c>
      <c r="E10" s="17">
        <v>6143</v>
      </c>
      <c r="F10" s="22">
        <v>146706.76999999999</v>
      </c>
      <c r="G10" s="22">
        <v>0.98</v>
      </c>
      <c r="H10" s="11">
        <f t="shared" si="1"/>
        <v>1096187.8999999999</v>
      </c>
      <c r="I10" s="22">
        <f t="shared" si="2"/>
        <v>2.0000000000000018E-2</v>
      </c>
      <c r="J10" s="11">
        <f t="shared" si="3"/>
        <v>22371.181632653079</v>
      </c>
      <c r="L10" s="24"/>
    </row>
    <row r="11" spans="1:13" s="23" customFormat="1" ht="15.75" x14ac:dyDescent="0.25">
      <c r="A11" s="20">
        <v>6</v>
      </c>
      <c r="B11" s="21" t="s">
        <v>6</v>
      </c>
      <c r="C11" s="17">
        <v>5497</v>
      </c>
      <c r="D11" s="22">
        <v>30963.58</v>
      </c>
      <c r="E11" s="17">
        <v>2637</v>
      </c>
      <c r="F11" s="22">
        <v>146706.76999999999</v>
      </c>
      <c r="G11" s="22">
        <v>0.97</v>
      </c>
      <c r="H11" s="11">
        <f t="shared" si="1"/>
        <v>540360.4</v>
      </c>
      <c r="I11" s="22">
        <f t="shared" si="2"/>
        <v>3.0000000000000027E-2</v>
      </c>
      <c r="J11" s="11">
        <f t="shared" si="3"/>
        <v>16712.177319587645</v>
      </c>
      <c r="L11" s="24"/>
    </row>
    <row r="12" spans="1:13" s="23" customFormat="1" ht="15.75" x14ac:dyDescent="0.25">
      <c r="A12" s="20">
        <v>7</v>
      </c>
      <c r="B12" s="21" t="s">
        <v>7</v>
      </c>
      <c r="C12" s="17">
        <v>3256</v>
      </c>
      <c r="D12" s="22">
        <v>26258</v>
      </c>
      <c r="E12" s="17">
        <v>2752</v>
      </c>
      <c r="F12" s="22">
        <v>146706.76999999999</v>
      </c>
      <c r="G12" s="22">
        <v>0.97</v>
      </c>
      <c r="H12" s="11">
        <f t="shared" si="1"/>
        <v>474556.1</v>
      </c>
      <c r="I12" s="22">
        <f t="shared" si="2"/>
        <v>3.0000000000000027E-2</v>
      </c>
      <c r="J12" s="11">
        <f t="shared" si="3"/>
        <v>14676.992783505168</v>
      </c>
      <c r="L12" s="24"/>
    </row>
    <row r="13" spans="1:13" s="23" customFormat="1" ht="15.75" x14ac:dyDescent="0.25">
      <c r="A13" s="20">
        <v>8</v>
      </c>
      <c r="B13" s="21" t="s">
        <v>8</v>
      </c>
      <c r="C13" s="17">
        <v>563</v>
      </c>
      <c r="D13" s="22">
        <v>43880</v>
      </c>
      <c r="E13" s="17">
        <v>458</v>
      </c>
      <c r="F13" s="22">
        <v>146706.76999999999</v>
      </c>
      <c r="G13" s="22">
        <v>0.98</v>
      </c>
      <c r="H13" s="11">
        <f t="shared" si="1"/>
        <v>90058.2</v>
      </c>
      <c r="I13" s="22">
        <f t="shared" si="2"/>
        <v>2.0000000000000018E-2</v>
      </c>
      <c r="J13" s="11">
        <f t="shared" si="3"/>
        <v>1837.9224489795934</v>
      </c>
      <c r="L13" s="24"/>
    </row>
    <row r="14" spans="1:13" s="23" customFormat="1" ht="15.75" x14ac:dyDescent="0.25">
      <c r="A14" s="20">
        <v>9</v>
      </c>
      <c r="B14" s="21" t="s">
        <v>9</v>
      </c>
      <c r="C14" s="17">
        <v>2066</v>
      </c>
      <c r="D14" s="22">
        <v>29072</v>
      </c>
      <c r="E14" s="17">
        <v>1706</v>
      </c>
      <c r="F14" s="22">
        <v>146706.76999999999</v>
      </c>
      <c r="G14" s="22">
        <v>0.59</v>
      </c>
      <c r="H14" s="11">
        <f t="shared" si="1"/>
        <v>183103.3</v>
      </c>
      <c r="I14" s="22">
        <f t="shared" si="2"/>
        <v>0.41000000000000003</v>
      </c>
      <c r="J14" s="11">
        <f t="shared" si="3"/>
        <v>127241.27627118646</v>
      </c>
      <c r="L14" s="24"/>
    </row>
    <row r="15" spans="1:13" s="23" customFormat="1" ht="31.5" x14ac:dyDescent="0.25">
      <c r="A15" s="20">
        <v>10</v>
      </c>
      <c r="B15" s="21" t="s">
        <v>10</v>
      </c>
      <c r="C15" s="17">
        <v>640</v>
      </c>
      <c r="D15" s="22">
        <v>28285</v>
      </c>
      <c r="E15" s="17">
        <v>263</v>
      </c>
      <c r="F15" s="22">
        <v>146706.76999999999</v>
      </c>
      <c r="G15" s="22">
        <v>0.99</v>
      </c>
      <c r="H15" s="11">
        <f t="shared" si="1"/>
        <v>56119.4</v>
      </c>
      <c r="I15" s="22">
        <f t="shared" si="2"/>
        <v>1.0000000000000009E-2</v>
      </c>
      <c r="J15" s="11">
        <f t="shared" si="3"/>
        <v>566.8626262626268</v>
      </c>
      <c r="L15" s="24"/>
    </row>
    <row r="16" spans="1:13" s="23" customFormat="1" ht="31.5" x14ac:dyDescent="0.25">
      <c r="A16" s="20">
        <v>11</v>
      </c>
      <c r="B16" s="21" t="s">
        <v>11</v>
      </c>
      <c r="C16" s="17">
        <v>210</v>
      </c>
      <c r="D16" s="22">
        <v>45460</v>
      </c>
      <c r="E16" s="17">
        <v>72</v>
      </c>
      <c r="F16" s="22">
        <v>146706.76999999999</v>
      </c>
      <c r="G16" s="22">
        <v>0.98</v>
      </c>
      <c r="H16" s="11">
        <f t="shared" si="1"/>
        <v>19707.3</v>
      </c>
      <c r="I16" s="22">
        <f t="shared" si="2"/>
        <v>2.0000000000000018E-2</v>
      </c>
      <c r="J16" s="11">
        <f t="shared" si="3"/>
        <v>402.18979591836768</v>
      </c>
      <c r="L16" s="24"/>
    </row>
  </sheetData>
  <mergeCells count="9">
    <mergeCell ref="A1:J1"/>
    <mergeCell ref="A2:A3"/>
    <mergeCell ref="B2:B3"/>
    <mergeCell ref="C2:D2"/>
    <mergeCell ref="E2:F2"/>
    <mergeCell ref="G2:G3"/>
    <mergeCell ref="H2:H3"/>
    <mergeCell ref="I2:I3"/>
    <mergeCell ref="J2:J3"/>
  </mergeCells>
  <pageMargins left="0.19685039370078741" right="0.19685039370078741" top="0.19685039370078741" bottom="0.19685039370078741" header="0" footer="0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workbookViewId="0">
      <selection sqref="A1:J16"/>
    </sheetView>
  </sheetViews>
  <sheetFormatPr defaultRowHeight="15" x14ac:dyDescent="0.25"/>
  <cols>
    <col min="1" max="1" width="4.5703125" customWidth="1"/>
    <col min="2" max="2" width="27" customWidth="1"/>
    <col min="3" max="3" width="15.140625" customWidth="1"/>
    <col min="4" max="4" width="16.5703125" customWidth="1"/>
    <col min="5" max="5" width="15.7109375" customWidth="1"/>
    <col min="6" max="6" width="16" customWidth="1"/>
    <col min="7" max="7" width="12.85546875" customWidth="1"/>
    <col min="8" max="8" width="14.5703125" customWidth="1"/>
    <col min="9" max="9" width="12" customWidth="1"/>
    <col min="10" max="10" width="14.140625" customWidth="1"/>
    <col min="12" max="12" width="15.85546875" customWidth="1"/>
    <col min="13" max="13" width="15.140625" customWidth="1"/>
  </cols>
  <sheetData>
    <row r="1" spans="1:13" ht="63" customHeight="1" x14ac:dyDescent="0.25">
      <c r="A1" s="77" t="s">
        <v>66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s="1" customFormat="1" ht="87" customHeight="1" x14ac:dyDescent="0.25">
      <c r="A2" s="80"/>
      <c r="B2" s="78" t="s">
        <v>0</v>
      </c>
      <c r="C2" s="79" t="s">
        <v>67</v>
      </c>
      <c r="D2" s="79"/>
      <c r="E2" s="79" t="s">
        <v>68</v>
      </c>
      <c r="F2" s="79"/>
      <c r="G2" s="78" t="s">
        <v>71</v>
      </c>
      <c r="H2" s="79" t="s">
        <v>70</v>
      </c>
      <c r="I2" s="78" t="s">
        <v>13</v>
      </c>
      <c r="J2" s="79" t="s">
        <v>69</v>
      </c>
    </row>
    <row r="3" spans="1:13" s="1" customFormat="1" ht="120.75" customHeight="1" x14ac:dyDescent="0.25">
      <c r="A3" s="80"/>
      <c r="B3" s="78"/>
      <c r="C3" s="53" t="s">
        <v>72</v>
      </c>
      <c r="D3" s="53" t="s">
        <v>75</v>
      </c>
      <c r="E3" s="53" t="s">
        <v>73</v>
      </c>
      <c r="F3" s="53" t="s">
        <v>74</v>
      </c>
      <c r="G3" s="78"/>
      <c r="H3" s="79"/>
      <c r="I3" s="78"/>
      <c r="J3" s="79"/>
    </row>
    <row r="4" spans="1:13" s="1" customFormat="1" ht="15.75" customHeight="1" x14ac:dyDescent="0.25">
      <c r="A4" s="3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</row>
    <row r="5" spans="1:13" s="1" customFormat="1" ht="15.75" customHeight="1" x14ac:dyDescent="0.2">
      <c r="A5" s="3"/>
      <c r="B5" s="5" t="s">
        <v>12</v>
      </c>
      <c r="C5" s="7">
        <f>SUM(C6:C16)</f>
        <v>34139</v>
      </c>
      <c r="D5" s="6"/>
      <c r="E5" s="7">
        <f>SUM(E6:E16)</f>
        <v>23385</v>
      </c>
      <c r="F5" s="6"/>
      <c r="G5" s="9"/>
      <c r="H5" s="6">
        <f t="shared" ref="H5:J5" si="0">SUM(H6:H16)</f>
        <v>4428178.8</v>
      </c>
      <c r="I5" s="6"/>
      <c r="J5" s="6">
        <f t="shared" si="0"/>
        <v>214883.17783337127</v>
      </c>
      <c r="L5" s="18"/>
      <c r="M5" s="19"/>
    </row>
    <row r="6" spans="1:13" s="24" customFormat="1" ht="32.25" customHeight="1" x14ac:dyDescent="0.25">
      <c r="A6" s="20">
        <v>1</v>
      </c>
      <c r="B6" s="21" t="s">
        <v>1</v>
      </c>
      <c r="C6" s="17">
        <v>3958</v>
      </c>
      <c r="D6" s="22">
        <v>24918.3</v>
      </c>
      <c r="E6" s="17">
        <v>2154</v>
      </c>
      <c r="F6" s="22">
        <v>152575.04000000001</v>
      </c>
      <c r="G6" s="22">
        <v>0.98</v>
      </c>
      <c r="H6" s="11">
        <f t="shared" ref="H6:H16" si="1">ROUND((C6*D6+E6*F6)*G6/1000,1)</f>
        <v>418727.8</v>
      </c>
      <c r="I6" s="22">
        <f>1-G6</f>
        <v>2.0000000000000018E-2</v>
      </c>
      <c r="J6" s="11">
        <f>H6/G6*I6</f>
        <v>8545.4653061224562</v>
      </c>
    </row>
    <row r="7" spans="1:13" s="24" customFormat="1" ht="27.75" customHeight="1" x14ac:dyDescent="0.25">
      <c r="A7" s="20">
        <v>2</v>
      </c>
      <c r="B7" s="21" t="s">
        <v>2</v>
      </c>
      <c r="C7" s="17">
        <v>4681</v>
      </c>
      <c r="D7" s="22">
        <v>38140</v>
      </c>
      <c r="E7" s="17">
        <v>3651</v>
      </c>
      <c r="F7" s="22">
        <v>152575.04000000001</v>
      </c>
      <c r="G7" s="22">
        <v>0.99</v>
      </c>
      <c r="H7" s="11">
        <f t="shared" si="1"/>
        <v>728229</v>
      </c>
      <c r="I7" s="22">
        <f t="shared" ref="I7:I16" si="2">1-G7</f>
        <v>1.0000000000000009E-2</v>
      </c>
      <c r="J7" s="11">
        <f t="shared" ref="J7:J16" si="3">H7/G7*I7</f>
        <v>7355.8484848484914</v>
      </c>
    </row>
    <row r="8" spans="1:13" s="24" customFormat="1" ht="28.5" customHeight="1" x14ac:dyDescent="0.25">
      <c r="A8" s="20">
        <v>3</v>
      </c>
      <c r="B8" s="21" t="s">
        <v>3</v>
      </c>
      <c r="C8" s="17">
        <v>5254</v>
      </c>
      <c r="D8" s="22">
        <v>27780</v>
      </c>
      <c r="E8" s="17">
        <v>2506</v>
      </c>
      <c r="F8" s="22">
        <v>152575.04000000001</v>
      </c>
      <c r="G8" s="22">
        <v>0.98</v>
      </c>
      <c r="H8" s="11">
        <f t="shared" si="1"/>
        <v>517743</v>
      </c>
      <c r="I8" s="22">
        <f t="shared" si="2"/>
        <v>2.0000000000000018E-2</v>
      </c>
      <c r="J8" s="11">
        <f t="shared" si="3"/>
        <v>10566.183673469397</v>
      </c>
    </row>
    <row r="9" spans="1:13" s="23" customFormat="1" ht="15.75" x14ac:dyDescent="0.25">
      <c r="A9" s="20">
        <v>4</v>
      </c>
      <c r="B9" s="21" t="s">
        <v>4</v>
      </c>
      <c r="C9" s="17">
        <v>1277</v>
      </c>
      <c r="D9" s="22">
        <v>47190</v>
      </c>
      <c r="E9" s="17">
        <v>1231</v>
      </c>
      <c r="F9" s="22">
        <v>152575.04000000001</v>
      </c>
      <c r="G9" s="22">
        <v>0.99</v>
      </c>
      <c r="H9" s="11">
        <f t="shared" si="1"/>
        <v>245600.7</v>
      </c>
      <c r="I9" s="22">
        <f t="shared" si="2"/>
        <v>1.0000000000000009E-2</v>
      </c>
      <c r="J9" s="11">
        <f t="shared" si="3"/>
        <v>2480.815151515154</v>
      </c>
      <c r="L9" s="24"/>
    </row>
    <row r="10" spans="1:13" s="23" customFormat="1" ht="15.75" x14ac:dyDescent="0.25">
      <c r="A10" s="20">
        <v>5</v>
      </c>
      <c r="B10" s="21" t="s">
        <v>5</v>
      </c>
      <c r="C10" s="17">
        <v>7235</v>
      </c>
      <c r="D10" s="22">
        <v>31180</v>
      </c>
      <c r="E10" s="17">
        <v>5937</v>
      </c>
      <c r="F10" s="22">
        <v>152575.04000000001</v>
      </c>
      <c r="G10" s="22">
        <v>0.98</v>
      </c>
      <c r="H10" s="11">
        <f t="shared" si="1"/>
        <v>1108796.8</v>
      </c>
      <c r="I10" s="22">
        <f t="shared" si="2"/>
        <v>2.0000000000000018E-2</v>
      </c>
      <c r="J10" s="11">
        <f t="shared" si="3"/>
        <v>22628.506122448998</v>
      </c>
      <c r="L10" s="24"/>
    </row>
    <row r="11" spans="1:13" s="23" customFormat="1" ht="15.75" x14ac:dyDescent="0.25">
      <c r="A11" s="20">
        <v>6</v>
      </c>
      <c r="B11" s="21" t="s">
        <v>6</v>
      </c>
      <c r="C11" s="17">
        <v>5000</v>
      </c>
      <c r="D11" s="22">
        <v>32525</v>
      </c>
      <c r="E11" s="17">
        <v>2796</v>
      </c>
      <c r="F11" s="22">
        <v>152575.04000000001</v>
      </c>
      <c r="G11" s="22">
        <v>0.97</v>
      </c>
      <c r="H11" s="11">
        <f t="shared" si="1"/>
        <v>571548.1</v>
      </c>
      <c r="I11" s="22">
        <f t="shared" si="2"/>
        <v>3.0000000000000027E-2</v>
      </c>
      <c r="J11" s="11">
        <f t="shared" si="3"/>
        <v>17676.745360824756</v>
      </c>
      <c r="L11" s="24"/>
    </row>
    <row r="12" spans="1:13" s="23" customFormat="1" ht="15.75" x14ac:dyDescent="0.25">
      <c r="A12" s="20">
        <v>7</v>
      </c>
      <c r="B12" s="21" t="s">
        <v>7</v>
      </c>
      <c r="C12" s="17">
        <v>3256</v>
      </c>
      <c r="D12" s="22">
        <v>27570</v>
      </c>
      <c r="E12" s="17">
        <v>2657</v>
      </c>
      <c r="F12" s="22">
        <v>152575.04000000001</v>
      </c>
      <c r="G12" s="22">
        <v>0.97</v>
      </c>
      <c r="H12" s="11">
        <f t="shared" si="1"/>
        <v>480305</v>
      </c>
      <c r="I12" s="22">
        <f t="shared" si="2"/>
        <v>3.0000000000000027E-2</v>
      </c>
      <c r="J12" s="11">
        <f t="shared" si="3"/>
        <v>14854.793814433002</v>
      </c>
      <c r="L12" s="24"/>
    </row>
    <row r="13" spans="1:13" s="23" customFormat="1" ht="15.75" x14ac:dyDescent="0.25">
      <c r="A13" s="20">
        <v>8</v>
      </c>
      <c r="B13" s="21" t="s">
        <v>8</v>
      </c>
      <c r="C13" s="17">
        <v>563</v>
      </c>
      <c r="D13" s="22">
        <v>45632</v>
      </c>
      <c r="E13" s="17">
        <v>461</v>
      </c>
      <c r="F13" s="22">
        <v>152575.04000000001</v>
      </c>
      <c r="G13" s="22">
        <v>0.98</v>
      </c>
      <c r="H13" s="11">
        <f t="shared" si="1"/>
        <v>94107.4</v>
      </c>
      <c r="I13" s="22">
        <f t="shared" si="2"/>
        <v>2.0000000000000018E-2</v>
      </c>
      <c r="J13" s="11">
        <f t="shared" si="3"/>
        <v>1920.5591836734709</v>
      </c>
      <c r="L13" s="24"/>
    </row>
    <row r="14" spans="1:13" s="23" customFormat="1" ht="15.75" x14ac:dyDescent="0.25">
      <c r="A14" s="20">
        <v>9</v>
      </c>
      <c r="B14" s="21" t="s">
        <v>9</v>
      </c>
      <c r="C14" s="17">
        <v>2066</v>
      </c>
      <c r="D14" s="22">
        <v>29072</v>
      </c>
      <c r="E14" s="17">
        <v>1650</v>
      </c>
      <c r="F14" s="22">
        <v>152575.04000000001</v>
      </c>
      <c r="G14" s="22">
        <v>0.59</v>
      </c>
      <c r="H14" s="11">
        <f t="shared" si="1"/>
        <v>183968.8</v>
      </c>
      <c r="I14" s="22">
        <f t="shared" si="2"/>
        <v>0.41000000000000003</v>
      </c>
      <c r="J14" s="11">
        <f t="shared" si="3"/>
        <v>127842.72542372881</v>
      </c>
      <c r="L14" s="24"/>
    </row>
    <row r="15" spans="1:13" s="23" customFormat="1" ht="31.5" x14ac:dyDescent="0.25">
      <c r="A15" s="20">
        <v>10</v>
      </c>
      <c r="B15" s="21" t="s">
        <v>10</v>
      </c>
      <c r="C15" s="17">
        <v>639</v>
      </c>
      <c r="D15" s="22">
        <v>28852</v>
      </c>
      <c r="E15" s="17">
        <v>267</v>
      </c>
      <c r="F15" s="22">
        <v>152575.04000000001</v>
      </c>
      <c r="G15" s="22">
        <v>0.99</v>
      </c>
      <c r="H15" s="11">
        <f t="shared" si="1"/>
        <v>58582.2</v>
      </c>
      <c r="I15" s="22">
        <f t="shared" si="2"/>
        <v>1.0000000000000009E-2</v>
      </c>
      <c r="J15" s="11">
        <f t="shared" si="3"/>
        <v>591.7393939393944</v>
      </c>
      <c r="L15" s="24"/>
    </row>
    <row r="16" spans="1:13" s="23" customFormat="1" ht="31.5" x14ac:dyDescent="0.25">
      <c r="A16" s="20">
        <v>11</v>
      </c>
      <c r="B16" s="21" t="s">
        <v>11</v>
      </c>
      <c r="C16" s="17">
        <v>210</v>
      </c>
      <c r="D16" s="22">
        <v>45460.1</v>
      </c>
      <c r="E16" s="17">
        <v>75</v>
      </c>
      <c r="F16" s="22">
        <v>152575.04000000001</v>
      </c>
      <c r="G16" s="22">
        <v>0.98</v>
      </c>
      <c r="H16" s="11">
        <f t="shared" si="1"/>
        <v>20570</v>
      </c>
      <c r="I16" s="22">
        <f t="shared" si="2"/>
        <v>2.0000000000000018E-2</v>
      </c>
      <c r="J16" s="11">
        <f t="shared" si="3"/>
        <v>419.79591836734733</v>
      </c>
      <c r="L16" s="24"/>
    </row>
    <row r="17" s="23" customFormat="1" x14ac:dyDescent="0.25"/>
  </sheetData>
  <mergeCells count="9">
    <mergeCell ref="A1:J1"/>
    <mergeCell ref="A2:A3"/>
    <mergeCell ref="B2:B3"/>
    <mergeCell ref="C2:D2"/>
    <mergeCell ref="E2:F2"/>
    <mergeCell ref="G2:G3"/>
    <mergeCell ref="H2:H3"/>
    <mergeCell ref="I2:I3"/>
    <mergeCell ref="J2:J3"/>
  </mergeCells>
  <pageMargins left="0.19685039370078741" right="0.19685039370078741" top="0.19685039370078741" bottom="0.19685039370078741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1,2,3</vt:lpstr>
      <vt:lpstr>ИТОГ2020</vt:lpstr>
      <vt:lpstr>ИТОГ2021</vt:lpstr>
      <vt:lpstr>ИТОГ2022</vt:lpstr>
      <vt:lpstr>'1,2,3'!Область_печати</vt:lpstr>
      <vt:lpstr>ИТОГ2020!Область_печати</vt:lpstr>
      <vt:lpstr>ИТОГ2021!Область_печати</vt:lpstr>
      <vt:lpstr>ИТОГ2022!Область_печати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Шевцова Альбина Анатольевна</cp:lastModifiedBy>
  <cp:lastPrinted>2019-10-14T12:09:50Z</cp:lastPrinted>
  <dcterms:created xsi:type="dcterms:W3CDTF">2017-06-09T16:16:45Z</dcterms:created>
  <dcterms:modified xsi:type="dcterms:W3CDTF">2019-10-16T07:32:52Z</dcterms:modified>
</cp:coreProperties>
</file>