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7400" windowHeight="10032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распределение" sheetId="6" r:id="rId6"/>
  </sheets>
  <definedNames>
    <definedName name="_xlnm.Print_Titles" localSheetId="0">'Приложение 1'!$3:$3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Area" localSheetId="1">'Приложение 2'!$A:$H</definedName>
    <definedName name="_xlnm.Print_Area" localSheetId="3">'Приложение 4'!$A:$H</definedName>
    <definedName name="_xlnm.Print_Area" localSheetId="4">'Приложение 5'!$A:$H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<sst xmlns="http://schemas.openxmlformats.org/spreadsheetml/2006/main" count="621" uniqueCount="141">
  <si>
    <t>Приложение № 1</t>
  </si>
  <si>
    <t>№ п\п</t>
  </si>
  <si>
    <t>Наименование субъекта Российской Федерации</t>
  </si>
  <si>
    <t>Итого по РФ: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</si>
  <si>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</si>
  <si>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</si>
  <si>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</si>
  <si>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</si>
  <si>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</si>
  <si>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</si>
  <si>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</si>
  <si>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</si>
  <si>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</si>
  <si>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</si>
  <si>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</si>
  <si>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</si>
  <si>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</si>
  <si>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</si>
  <si>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</si>
  <si>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</si>
  <si>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</si>
  <si>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</si>
  <si>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</si>
  <si>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</si>
  <si>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</si>
  <si>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</si>
  <si>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</si>
  <si>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</si>
  <si>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</si>
  <si>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г. Санкт – 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</si>
  <si>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</si>
  <si>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</si>
  <si>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</si>
  <si>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</si>
  <si>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</si>
  <si>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</si>
  <si>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</si>
  <si>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 - Балкарская Республика</t>
  </si>
  <si>
    <t>Карачаево - 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</si>
  <si>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</si>
  <si>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</si>
  <si>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</si>
  <si>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</si>
  <si>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</si>
  <si>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</si>
  <si>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</si>
  <si>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</si>
  <si>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</si>
  <si>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</si>
  <si>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</si>
  <si>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</si>
  <si>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</si>
  <si>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</si>
  <si>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</si>
  <si>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</si>
  <si>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</si>
  <si>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</si>
  <si>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</si>
  <si>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</si>
  <si>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</si>
  <si>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</si>
  <si>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</si>
  <si>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</si>
  <si>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</si>
  <si>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</si>
  <si>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</si>
  <si>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</si>
  <si>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</si>
  <si>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 - Мансийский автономный округ</t>
  </si>
  <si>
    <t>Ямало - 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</si>
  <si>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</si>
  <si>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</si>
  <si>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</si>
  <si>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</si>
  <si>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</si>
  <si>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</si>
  <si>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</si>
  <si>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</si>
  <si>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</si>
  <si>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</si>
  <si>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</si>
  <si>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</si>
  <si>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</si>
  <si>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</si>
  <si>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</si>
  <si>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</si>
  <si>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</si>
  <si>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</si>
  <si>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</si>
  <si>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</si>
  <si>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</si>
  <si>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</si>
  <si>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</si>
  <si>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</si>
  <si>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</si>
  <si>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Приложение № 2</t>
  </si>
  <si>
    <t>№ п/п</t>
  </si>
  <si>
    <t>Прогнозное количество выплат                                                       (шт.)</t>
  </si>
  <si>
    <t>Размер выплаты единовременного пособия (рублей)</t>
  </si>
  <si>
    <t>Почтовые расходы                             (не более 1,5%)                                       (рублей)</t>
  </si>
  <si>
    <t>размер единовременного пособия                            (в соответствии со ст.12 Федерального закона от 19 мая 1995 г. № 81-ФЗ)</t>
  </si>
  <si>
    <t>Районный коэффициент (%)</t>
  </si>
  <si>
    <t>Размер выплаты пособия с учетом районного коэффициента (гр.4xгр.5)</t>
  </si>
  <si>
    <t>Приложение № 3</t>
  </si>
  <si>
    <t>Прогноз-ное число выплат в месяц максималь-ного размера ежемесяч-ного пособия для лиц уволенных (шт.)</t>
  </si>
  <si>
    <t>Размер максимальной выплаты ежемесячного пособия (рублей)</t>
  </si>
  <si>
    <t>Прогноз-ное число выплат в месяц ежемесячного пособия по уходу за первым ребенком (шт.)</t>
  </si>
  <si>
    <t>Размер выплаты ежемесячного пособия (рублей)</t>
  </si>
  <si>
    <t>Прогноз-ное число выплат в месяц ежемесяч-ного пособия по уходу за вторым ребенком (шт.)</t>
  </si>
  <si>
    <t xml:space="preserve">Почтовые расходы                             (не более 1,5%)                                       (рублей)  </t>
  </si>
  <si>
    <t>Размер максималь-ной выплаты ежемесячно-го пособия                (в соответствии со ст.15 Федерально-го закона от 19 мая 1995 г. № 81-ФЗ)</t>
  </si>
  <si>
    <t>Район-ный коэффи-циент (%)</t>
  </si>
  <si>
    <t>Размер выплаты пособия с учетом район-ного коэффи-циента (гр.4xгр.5)</t>
  </si>
  <si>
    <t>Размер выплаты пособия  (в соответст-вии со ст.15 Федераль-ного закона от 19 мая 1995 г. № 81-ФЗ)</t>
  </si>
  <si>
    <t>Размер выплаты пособия с учетом район-ного коэффи-циента (гр.8xгр.9)</t>
  </si>
  <si>
    <t>Размер выплаты пособия  (в соответствии со ст.15 Федерального закона от 19 мая 1995 г. № 81-ФЗ)</t>
  </si>
  <si>
    <t>Размер выплаты пособия с учетом районного коэффи-циента (гр.12xгр.13)</t>
  </si>
  <si>
    <t>Приложение № 4</t>
  </si>
  <si>
    <t>Прогнозная численность получателей                                                       (чел.)</t>
  </si>
  <si>
    <t>Размер выплаты пособия (рублей)</t>
  </si>
  <si>
    <t>размер пособия (за весь период выплаты в соответствии со ст.7 Федерального закона от 19 мая 1995 г. № 81-ФЗ)</t>
  </si>
  <si>
    <t>Приложение № 5</t>
  </si>
  <si>
    <t>размер единовременного пособия                                 (в соответствии со ст.10 Федерального закона от 19 мая 1995 г. № 81-ФЗ)</t>
  </si>
  <si>
    <t>Необходимый объем средств на выплату единовременного пособия (тыс. рублей)                                                 (гр.3xгр.6+гр.7)</t>
  </si>
  <si>
    <t>Необходимый объем средств на выплату ежемесячного пособия по уходу за ребенком  (тыс. рублей) (гр.3xгр.6)+(гр.7хгр.10)+(гр.11хгр.14)x12мес.+гр.15)</t>
  </si>
  <si>
    <t>Необходимый объем средств на выплату пособия (тыс. рублей)                                                 (гр.3xгр.6+гр.7)</t>
  </si>
  <si>
    <t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</t>
  </si>
  <si>
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  </t>
  </si>
  <si>
    <t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</t>
  </si>
  <si>
    <t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</t>
  </si>
  <si>
    <t>Общий объем средств необходимых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</t>
  </si>
  <si>
    <t>Необходимый объем средств на выплату единовременного пособия (тыс.рублей)                                                 (гр.3xгр.6+гр.7)</t>
  </si>
  <si>
    <t>Ненецкий автономный округ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</si>
  <si>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2014 год</t>
  </si>
  <si>
    <t>Расчет необходимого объема средств из федерального бюджета на выплату 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2014 год</t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</si>
  <si>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2014 год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</si>
  <si>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2014 год </t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</si>
  <si>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2014 год</t>
  </si>
  <si>
    <t>Нераспределенный резерв</t>
  </si>
  <si>
    <t>2014 год</t>
  </si>
  <si>
    <t>Дополнительные средства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</si>
</sst>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1" fontId="18" fillId="33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3" fontId="21" fillId="33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3" fontId="21" fillId="33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left" vertical="center" wrapText="1"/>
    </xf>
    <xf numFmtId="4" fontId="40" fillId="33" borderId="1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164" fontId="21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164" fontId="40" fillId="33" borderId="11" xfId="0" applyNumberFormat="1" applyFont="1" applyFill="1" applyBorder="1" applyAlignment="1">
      <alignment horizontal="right" vertical="center" wrapText="1"/>
    </xf>
    <xf numFmtId="4" fontId="21" fillId="33" borderId="11" xfId="0" applyNumberFormat="1" applyFont="1" applyFill="1" applyBorder="1" applyAlignment="1">
      <alignment horizontal="right" vertical="center"/>
    </xf>
    <xf numFmtId="164" fontId="21" fillId="33" borderId="11" xfId="0" applyNumberFormat="1" applyFont="1" applyFill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18" fillId="33" borderId="11" xfId="0" applyNumberFormat="1" applyFont="1" applyFill="1" applyBorder="1" applyAlignment="1">
      <alignment horizontal="center" vertical="center"/>
    </xf>
    <xf numFmtId="3" fontId="18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64" fontId="21" fillId="0" borderId="11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 vertical="center" wrapText="1"/>
    </xf>
    <xf numFmtId="2" fontId="18" fillId="34" borderId="11" xfId="0" applyNumberFormat="1" applyFont="1" applyFill="1" applyBorder="1" applyAlignment="1">
      <alignment horizontal="left" vertical="center" wrapText="1"/>
    </xf>
    <xf numFmtId="164" fontId="18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8" fillId="34" borderId="12" xfId="0" applyNumberFormat="1" applyFont="1" applyFill="1" applyBorder="1" applyAlignment="1">
      <alignment horizontal="left" vertical="center" wrapText="1"/>
    </xf>
    <xf numFmtId="3" fontId="21" fillId="34" borderId="11" xfId="0" applyNumberFormat="1" applyFont="1" applyFill="1" applyBorder="1" applyAlignment="1">
      <alignment horizontal="right" vertical="center"/>
    </xf>
    <xf numFmtId="3" fontId="18" fillId="34" borderId="11" xfId="0" applyNumberFormat="1" applyFont="1" applyFill="1" applyBorder="1" applyAlignment="1">
      <alignment horizontal="right" vertical="center"/>
    </xf>
    <xf numFmtId="3" fontId="18" fillId="34" borderId="11" xfId="0" applyNumberFormat="1" applyFont="1" applyFill="1" applyBorder="1" applyAlignment="1">
      <alignment horizontal="right" vertical="center" wrapText="1"/>
    </xf>
    <xf numFmtId="4" fontId="18" fillId="34" borderId="11" xfId="0" applyNumberFormat="1" applyFont="1" applyFill="1" applyBorder="1" applyAlignment="1">
      <alignment horizontal="right" vertical="center" wrapText="1"/>
    </xf>
    <xf numFmtId="164" fontId="18" fillId="34" borderId="11" xfId="0" applyNumberFormat="1" applyFont="1" applyFill="1" applyBorder="1" applyAlignment="1">
      <alignment horizontal="right" vertical="center" wrapText="1"/>
    </xf>
    <xf numFmtId="2" fontId="21" fillId="34" borderId="11" xfId="0" applyNumberFormat="1" applyFont="1" applyFill="1" applyBorder="1" applyAlignment="1">
      <alignment horizontal="left" vertical="center" wrapText="1"/>
    </xf>
    <xf numFmtId="4" fontId="21" fillId="34" borderId="11" xfId="0" applyNumberFormat="1" applyFont="1" applyFill="1" applyBorder="1" applyAlignment="1">
      <alignment horizontal="right" vertical="center"/>
    </xf>
    <xf numFmtId="164" fontId="21" fillId="34" borderId="11" xfId="0" applyNumberFormat="1" applyFont="1" applyFill="1" applyBorder="1" applyAlignment="1">
      <alignment horizontal="right" vertical="center"/>
    </xf>
    <xf numFmtId="165" fontId="18" fillId="34" borderId="11" xfId="0" applyNumberFormat="1" applyFont="1" applyFill="1" applyBorder="1" applyAlignment="1">
      <alignment horizontal="right" vertical="center" wrapText="1"/>
    </xf>
    <xf numFmtId="3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right" vertical="center" wrapText="1"/>
    </xf>
    <xf numFmtId="4" fontId="0" fillId="3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2" fontId="18" fillId="34" borderId="14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vertical="top" wrapText="1"/>
    </xf>
    <xf numFmtId="2" fontId="18" fillId="34" borderId="13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wrapText="1"/>
    </xf>
    <xf numFmtId="2" fontId="21" fillId="0" borderId="14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PageLayoutView="0" workbookViewId="0" topLeftCell="A1">
      <pane ySplit="6" topLeftCell="A50" activePane="bottomLeft" state="frozen"/>
      <selection pane="topLeft" activeCell="A1" sqref="A1"/>
      <selection pane="bottomLeft" activeCell="A2" sqref="A2:G2"/>
    </sheetView>
  </sheetViews>
  <sheetFormatPr defaultColWidth="9.00390625" defaultRowHeight="12.75"/>
  <cols>
    <col min="1" max="1" width="3.875" style="0" customWidth="1"/>
    <col min="2" max="2" width="43.50390625" style="0" customWidth="1"/>
    <col min="3" max="3" width="28.50390625" style="0" customWidth="1"/>
    <col min="4" max="4" width="33.00390625" style="0" customWidth="1"/>
    <col min="5" max="5" width="30.625" style="0" customWidth="1"/>
    <col min="6" max="6" width="37.50390625" style="0" customWidth="1"/>
    <col min="7" max="7" width="28.00390625" style="0" customWidth="1"/>
    <col min="8" max="8" width="12.375" style="0" bestFit="1" customWidth="1"/>
  </cols>
  <sheetData>
    <row r="1" spans="1:7" ht="21.75" customHeight="1">
      <c r="A1" s="1"/>
      <c r="B1" s="1"/>
      <c r="C1" s="1"/>
      <c r="D1" s="1"/>
      <c r="E1" s="1"/>
      <c r="F1" s="1"/>
      <c r="G1" s="2" t="s">
        <v>0</v>
      </c>
    </row>
    <row r="2" spans="1:7" ht="69" customHeight="1">
      <c r="A2" s="73" t="s">
        <v>133</v>
      </c>
      <c r="B2" s="73"/>
      <c r="C2" s="73"/>
      <c r="D2" s="73"/>
      <c r="E2" s="73"/>
      <c r="F2" s="73"/>
      <c r="G2" s="73"/>
    </row>
    <row r="3" spans="1:7" ht="255.75" customHeight="1">
      <c r="A3" s="3" t="s">
        <v>1</v>
      </c>
      <c r="B3" s="4" t="s">
        <v>2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</row>
    <row r="4" spans="1:7" ht="14.25" customHeight="1">
      <c r="A4" s="5">
        <v>1</v>
      </c>
      <c r="B4" s="4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ht="14.25" customHeight="1">
      <c r="A5" s="19"/>
      <c r="B5" s="20" t="s">
        <v>3</v>
      </c>
      <c r="C5" s="35">
        <f>C7+C26+C38+C46+C53+C68+C75+C88+C98</f>
        <v>248.5</v>
      </c>
      <c r="D5" s="35">
        <f>D7+D26+D38+D46+D53+D68+D75+D88+D98</f>
        <v>51.60000000000001</v>
      </c>
      <c r="E5" s="35">
        <f>E7+E26+E38+E46+E53+E68+E75+E88+E98</f>
        <v>6358920.399999999</v>
      </c>
      <c r="F5" s="35">
        <f>F7+F26+F38+F46+F53+F68+F75+F88+F98</f>
        <v>58855318.1</v>
      </c>
      <c r="G5" s="35">
        <f>G7+G26+G38+G46+G53+G68+G75+G88+G98+G100</f>
        <v>65522722.5</v>
      </c>
    </row>
    <row r="6" spans="1:7" ht="14.25" customHeight="1">
      <c r="A6" s="19"/>
      <c r="B6" s="20"/>
      <c r="C6" s="36"/>
      <c r="D6" s="36"/>
      <c r="E6" s="36"/>
      <c r="F6" s="36"/>
      <c r="G6" s="36"/>
    </row>
    <row r="7" spans="1:8" ht="14.25" customHeight="1">
      <c r="A7" s="19"/>
      <c r="B7" s="20" t="s">
        <v>4</v>
      </c>
      <c r="C7" s="35">
        <f>SUM(C8:C25)</f>
        <v>50.49999999999999</v>
      </c>
      <c r="D7" s="35">
        <f>SUM(D8:D25)</f>
        <v>10.7</v>
      </c>
      <c r="E7" s="35">
        <f>SUM(E8:E25)</f>
        <v>836313.3</v>
      </c>
      <c r="F7" s="35">
        <f>SUM(F8:F25)</f>
        <v>8783944.800000003</v>
      </c>
      <c r="G7" s="35">
        <f>SUM(G8:G25)</f>
        <v>9620319.3</v>
      </c>
      <c r="H7" s="60"/>
    </row>
    <row r="8" spans="1:8" s="43" customFormat="1" ht="14.25" customHeight="1">
      <c r="A8" s="56">
        <v>1</v>
      </c>
      <c r="B8" s="41" t="s">
        <v>5</v>
      </c>
      <c r="C8" s="42">
        <f>'Приложение 4'!H9</f>
        <v>2.4</v>
      </c>
      <c r="D8" s="42">
        <f>'Приложение 5'!H9</f>
        <v>0.5</v>
      </c>
      <c r="E8" s="42">
        <f>'Приложение 2'!H9</f>
        <v>37966.8</v>
      </c>
      <c r="F8" s="42">
        <f>'Приложение 3'!P10</f>
        <v>435107.2</v>
      </c>
      <c r="G8" s="58">
        <f>C8+D8+E8+F8</f>
        <v>473076.9</v>
      </c>
      <c r="H8" s="60"/>
    </row>
    <row r="9" spans="1:8" s="43" customFormat="1" ht="14.25" customHeight="1">
      <c r="A9" s="56">
        <v>2</v>
      </c>
      <c r="B9" s="41" t="s">
        <v>6</v>
      </c>
      <c r="C9" s="42">
        <f>'Приложение 4'!H10</f>
        <v>2.4</v>
      </c>
      <c r="D9" s="42">
        <f>'Приложение 5'!H10</f>
        <v>0.5</v>
      </c>
      <c r="E9" s="42">
        <f>'Приложение 2'!H10</f>
        <v>44355</v>
      </c>
      <c r="F9" s="42">
        <f>'Приложение 3'!P11</f>
        <v>391949</v>
      </c>
      <c r="G9" s="58">
        <f aca="true" t="shared" si="0" ref="G9:G73">C9+D9+E9+F9</f>
        <v>436306.9</v>
      </c>
      <c r="H9" s="60"/>
    </row>
    <row r="10" spans="1:9" s="43" customFormat="1" ht="14.25" customHeight="1">
      <c r="A10" s="56">
        <v>3</v>
      </c>
      <c r="B10" s="41" t="s">
        <v>7</v>
      </c>
      <c r="C10" s="42">
        <f>'Приложение 4'!H11</f>
        <v>2.4</v>
      </c>
      <c r="D10" s="42">
        <f>'Приложение 5'!H11</f>
        <v>0.5</v>
      </c>
      <c r="E10" s="42">
        <f>'Приложение 2'!H11</f>
        <v>37103.4</v>
      </c>
      <c r="F10" s="42">
        <f>'Приложение 3'!P12</f>
        <v>316104.9</v>
      </c>
      <c r="G10" s="58">
        <f t="shared" si="0"/>
        <v>353211.2</v>
      </c>
      <c r="H10" s="60"/>
      <c r="I10" s="60"/>
    </row>
    <row r="11" spans="1:9" s="43" customFormat="1" ht="14.25" customHeight="1">
      <c r="A11" s="56">
        <v>4</v>
      </c>
      <c r="B11" s="41" t="s">
        <v>8</v>
      </c>
      <c r="C11" s="42">
        <f>'Приложение 4'!H12</f>
        <v>4.8</v>
      </c>
      <c r="D11" s="42">
        <f>'Приложение 5'!H12</f>
        <v>1.6</v>
      </c>
      <c r="E11" s="42">
        <f>'Приложение 2'!H12</f>
        <v>82452.4</v>
      </c>
      <c r="F11" s="42">
        <f>'Приложение 3'!P13</f>
        <v>699258.3</v>
      </c>
      <c r="G11" s="58">
        <f t="shared" si="0"/>
        <v>781717.1000000001</v>
      </c>
      <c r="H11" s="60"/>
      <c r="I11" s="60"/>
    </row>
    <row r="12" spans="1:8" s="43" customFormat="1" ht="14.25" customHeight="1">
      <c r="A12" s="56">
        <v>5</v>
      </c>
      <c r="B12" s="41" t="s">
        <v>9</v>
      </c>
      <c r="C12" s="42">
        <f>'Приложение 4'!H13</f>
        <v>2.4</v>
      </c>
      <c r="D12" s="42">
        <f>'Приложение 5'!H13</f>
        <v>0.5</v>
      </c>
      <c r="E12" s="42">
        <f>'Приложение 2'!H13</f>
        <v>16490.4</v>
      </c>
      <c r="F12" s="42">
        <f>'Приложение 3'!P14</f>
        <v>295466.5</v>
      </c>
      <c r="G12" s="58">
        <f t="shared" si="0"/>
        <v>311959.8</v>
      </c>
      <c r="H12" s="60"/>
    </row>
    <row r="13" spans="1:8" s="43" customFormat="1" ht="14.25" customHeight="1">
      <c r="A13" s="56">
        <v>6</v>
      </c>
      <c r="B13" s="41" t="s">
        <v>10</v>
      </c>
      <c r="C13" s="42">
        <f>'Приложение 4'!H14</f>
        <v>2.4</v>
      </c>
      <c r="D13" s="42">
        <f>'Приложение 5'!H14</f>
        <v>0.5</v>
      </c>
      <c r="E13" s="42">
        <f>'Приложение 2'!H14</f>
        <v>31871.4</v>
      </c>
      <c r="F13" s="42">
        <f>'Приложение 3'!P15</f>
        <v>279479.9</v>
      </c>
      <c r="G13" s="58">
        <f t="shared" si="0"/>
        <v>311354.2</v>
      </c>
      <c r="H13" s="60"/>
    </row>
    <row r="14" spans="1:8" s="43" customFormat="1" ht="14.25" customHeight="1">
      <c r="A14" s="56">
        <v>7</v>
      </c>
      <c r="B14" s="41" t="s">
        <v>11</v>
      </c>
      <c r="C14" s="42">
        <f>'Приложение 4'!H15</f>
        <v>2.4</v>
      </c>
      <c r="D14" s="42">
        <f>'Приложение 5'!H15</f>
        <v>0.5</v>
      </c>
      <c r="E14" s="42">
        <f>'Приложение 2'!H15</f>
        <v>19502</v>
      </c>
      <c r="F14" s="42">
        <f>'Приложение 3'!P16</f>
        <v>171437</v>
      </c>
      <c r="G14" s="58">
        <f t="shared" si="0"/>
        <v>190941.9</v>
      </c>
      <c r="H14" s="60"/>
    </row>
    <row r="15" spans="1:9" s="43" customFormat="1" ht="14.25" customHeight="1">
      <c r="A15" s="56">
        <v>8</v>
      </c>
      <c r="B15" s="41" t="s">
        <v>12</v>
      </c>
      <c r="C15" s="42">
        <f>'Приложение 4'!H16</f>
        <v>2.4</v>
      </c>
      <c r="D15" s="42">
        <f>'Приложение 5'!H16</f>
        <v>0.5</v>
      </c>
      <c r="E15" s="42">
        <f>'Приложение 2'!H16</f>
        <v>41107.3</v>
      </c>
      <c r="F15" s="42">
        <f>'Приложение 3'!P17</f>
        <v>378896</v>
      </c>
      <c r="G15" s="58">
        <f t="shared" si="0"/>
        <v>420006.2</v>
      </c>
      <c r="H15" s="60"/>
      <c r="I15" s="60"/>
    </row>
    <row r="16" spans="1:8" s="43" customFormat="1" ht="14.25" customHeight="1">
      <c r="A16" s="56">
        <v>9</v>
      </c>
      <c r="B16" s="41" t="s">
        <v>13</v>
      </c>
      <c r="C16" s="42">
        <f>'Приложение 4'!H17</f>
        <v>0</v>
      </c>
      <c r="D16" s="42">
        <f>'Приложение 5'!H17</f>
        <v>0</v>
      </c>
      <c r="E16" s="42">
        <f>'Приложение 2'!H17</f>
        <v>34794.7</v>
      </c>
      <c r="F16" s="42">
        <f>'Приложение 3'!P18</f>
        <v>341536.5</v>
      </c>
      <c r="G16" s="58">
        <f t="shared" si="0"/>
        <v>376331.2</v>
      </c>
      <c r="H16" s="60"/>
    </row>
    <row r="17" spans="1:8" s="43" customFormat="1" ht="14.25" customHeight="1">
      <c r="A17" s="56">
        <v>10</v>
      </c>
      <c r="B17" s="41" t="s">
        <v>14</v>
      </c>
      <c r="C17" s="42">
        <f>'Приложение 4'!H18</f>
        <v>14.4</v>
      </c>
      <c r="D17" s="42">
        <f>'Приложение 5'!H18</f>
        <v>2.1</v>
      </c>
      <c r="E17" s="42">
        <f>'Приложение 2'!H18</f>
        <v>152346.7</v>
      </c>
      <c r="F17" s="42">
        <f>'Приложение 3'!P19</f>
        <v>1999392.5</v>
      </c>
      <c r="G17" s="58">
        <f t="shared" si="0"/>
        <v>2151755.7</v>
      </c>
      <c r="H17" s="60"/>
    </row>
    <row r="18" spans="1:8" s="43" customFormat="1" ht="14.25" customHeight="1">
      <c r="A18" s="56">
        <v>11</v>
      </c>
      <c r="B18" s="41" t="s">
        <v>15</v>
      </c>
      <c r="C18" s="42">
        <f>'Приложение 4'!H19</f>
        <v>4.8</v>
      </c>
      <c r="D18" s="42">
        <f>'Приложение 5'!H19</f>
        <v>1.5</v>
      </c>
      <c r="E18" s="42">
        <f>'Приложение 2'!H19</f>
        <v>112931.7</v>
      </c>
      <c r="F18" s="42">
        <f>'Приложение 3'!P20</f>
        <v>1407275.7</v>
      </c>
      <c r="G18" s="58">
        <f t="shared" si="0"/>
        <v>1520213.7</v>
      </c>
      <c r="H18" s="60"/>
    </row>
    <row r="19" spans="1:8" s="43" customFormat="1" ht="14.25" customHeight="1">
      <c r="A19" s="56">
        <v>12</v>
      </c>
      <c r="B19" s="41" t="s">
        <v>16</v>
      </c>
      <c r="C19" s="42">
        <f>'Приложение 4'!H20</f>
        <v>0</v>
      </c>
      <c r="D19" s="42">
        <f>'Приложение 5'!H20</f>
        <v>0</v>
      </c>
      <c r="E19" s="42">
        <f>'Приложение 2'!H20</f>
        <v>23691.2</v>
      </c>
      <c r="F19" s="42">
        <f>'Приложение 3'!P21</f>
        <v>217798.3</v>
      </c>
      <c r="G19" s="58">
        <f t="shared" si="0"/>
        <v>241489.5</v>
      </c>
      <c r="H19" s="60"/>
    </row>
    <row r="20" spans="1:9" s="43" customFormat="1" ht="14.25" customHeight="1">
      <c r="A20" s="56">
        <v>13</v>
      </c>
      <c r="B20" s="41" t="s">
        <v>17</v>
      </c>
      <c r="C20" s="42">
        <f>'Приложение 4'!H21</f>
        <v>4.8</v>
      </c>
      <c r="D20" s="42">
        <f>'Приложение 5'!H21</f>
        <v>1</v>
      </c>
      <c r="E20" s="42">
        <f>'Приложение 2'!H21</f>
        <v>28702.3</v>
      </c>
      <c r="F20" s="42">
        <f>'Приложение 3'!P22</f>
        <v>276179.5</v>
      </c>
      <c r="G20" s="58">
        <f t="shared" si="0"/>
        <v>304887.6</v>
      </c>
      <c r="H20" s="60"/>
      <c r="I20" s="60"/>
    </row>
    <row r="21" spans="1:8" s="43" customFormat="1" ht="14.25" customHeight="1">
      <c r="A21" s="56">
        <v>14</v>
      </c>
      <c r="B21" s="41" t="s">
        <v>18</v>
      </c>
      <c r="C21" s="42">
        <f>'Приложение 4'!H22</f>
        <v>4.9</v>
      </c>
      <c r="D21" s="42">
        <f>'Приложение 5'!H22</f>
        <v>1</v>
      </c>
      <c r="E21" s="42">
        <f>'Приложение 2'!H22</f>
        <v>27581.2</v>
      </c>
      <c r="F21" s="42">
        <f>'Приложение 3'!P23</f>
        <v>239134.4</v>
      </c>
      <c r="G21" s="58">
        <f t="shared" si="0"/>
        <v>266721.5</v>
      </c>
      <c r="H21" s="60"/>
    </row>
    <row r="22" spans="1:8" s="43" customFormat="1" ht="14.25" customHeight="1">
      <c r="A22" s="56">
        <v>15</v>
      </c>
      <c r="B22" s="41" t="s">
        <v>19</v>
      </c>
      <c r="C22" s="42">
        <f>'Приложение 4'!H23</f>
        <v>0</v>
      </c>
      <c r="D22" s="42">
        <f>'Приложение 5'!H23</f>
        <v>0</v>
      </c>
      <c r="E22" s="42">
        <f>'Приложение 2'!H23</f>
        <v>35386.9</v>
      </c>
      <c r="F22" s="42">
        <f>'Приложение 3'!P24</f>
        <v>330882</v>
      </c>
      <c r="G22" s="58">
        <f t="shared" si="0"/>
        <v>366268.9</v>
      </c>
      <c r="H22" s="60"/>
    </row>
    <row r="23" spans="1:8" s="43" customFormat="1" ht="14.25" customHeight="1">
      <c r="A23" s="56">
        <v>16</v>
      </c>
      <c r="B23" s="41" t="s">
        <v>20</v>
      </c>
      <c r="C23" s="42">
        <f>'Приложение 4'!H24</f>
        <v>0</v>
      </c>
      <c r="D23" s="42">
        <f>'Приложение 5'!H24</f>
        <v>0</v>
      </c>
      <c r="E23" s="42">
        <f>'Приложение 2'!H24</f>
        <v>36087.6</v>
      </c>
      <c r="F23" s="42">
        <f>'Приложение 3'!P25</f>
        <v>327752.5</v>
      </c>
      <c r="G23" s="58">
        <f t="shared" si="0"/>
        <v>363840.1</v>
      </c>
      <c r="H23" s="60"/>
    </row>
    <row r="24" spans="1:9" s="43" customFormat="1" ht="14.25" customHeight="1">
      <c r="A24" s="56">
        <v>17</v>
      </c>
      <c r="B24" s="41" t="s">
        <v>21</v>
      </c>
      <c r="C24" s="42">
        <f>'Приложение 4'!H25</f>
        <v>0</v>
      </c>
      <c r="D24" s="42">
        <f>'Приложение 5'!H25</f>
        <v>0</v>
      </c>
      <c r="E24" s="42">
        <f>'Приложение 2'!H25</f>
        <v>42263</v>
      </c>
      <c r="F24" s="42">
        <f>'Приложение 3'!P26</f>
        <v>387400.3</v>
      </c>
      <c r="G24" s="58">
        <f t="shared" si="0"/>
        <v>429663.3</v>
      </c>
      <c r="H24" s="60"/>
      <c r="I24" s="60"/>
    </row>
    <row r="25" spans="1:8" s="43" customFormat="1" ht="14.25" customHeight="1">
      <c r="A25" s="56">
        <v>18</v>
      </c>
      <c r="B25" s="41" t="s">
        <v>22</v>
      </c>
      <c r="C25" s="42">
        <f>'Приложение 4'!H26</f>
        <v>0</v>
      </c>
      <c r="D25" s="42">
        <f>'Приложение 5'!H26</f>
        <v>0</v>
      </c>
      <c r="E25" s="42">
        <f>'Приложение 2'!H26</f>
        <v>31679.3</v>
      </c>
      <c r="F25" s="42">
        <f>'Приложение 3'!P27</f>
        <v>288894.3</v>
      </c>
      <c r="G25" s="58">
        <f t="shared" si="0"/>
        <v>320573.6</v>
      </c>
      <c r="H25" s="60"/>
    </row>
    <row r="26" spans="1:8" ht="14.25" customHeight="1">
      <c r="A26" s="56"/>
      <c r="B26" s="20" t="s">
        <v>23</v>
      </c>
      <c r="C26" s="35">
        <f>SUM(C27:C37)</f>
        <v>23.2</v>
      </c>
      <c r="D26" s="35">
        <f>SUM(D27:D37)</f>
        <v>4.2</v>
      </c>
      <c r="E26" s="35">
        <f>SUM(E27:E37)</f>
        <v>313604.3</v>
      </c>
      <c r="F26" s="35">
        <f>SUM(F27:F37)</f>
        <v>3393911.5</v>
      </c>
      <c r="G26" s="35">
        <f>SUM(G27:G37)</f>
        <v>3707543.1999999997</v>
      </c>
      <c r="H26" s="60"/>
    </row>
    <row r="27" spans="1:8" s="43" customFormat="1" ht="14.25" customHeight="1">
      <c r="A27" s="56">
        <v>19</v>
      </c>
      <c r="B27" s="41" t="s">
        <v>24</v>
      </c>
      <c r="C27" s="42">
        <f>'Приложение 4'!H28</f>
        <v>11.6</v>
      </c>
      <c r="D27" s="42">
        <f>'Приложение 5'!H28</f>
        <v>2.5</v>
      </c>
      <c r="E27" s="42">
        <f>'Приложение 2'!H28</f>
        <v>23386.9</v>
      </c>
      <c r="F27" s="42">
        <f>'Приложение 3'!P29</f>
        <v>205601.8</v>
      </c>
      <c r="G27" s="58">
        <f t="shared" si="0"/>
        <v>229002.8</v>
      </c>
      <c r="H27" s="60"/>
    </row>
    <row r="28" spans="1:8" s="43" customFormat="1" ht="14.25" customHeight="1">
      <c r="A28" s="56">
        <v>20</v>
      </c>
      <c r="B28" s="41" t="s">
        <v>25</v>
      </c>
      <c r="C28" s="42">
        <f>'Приложение 4'!H29</f>
        <v>0</v>
      </c>
      <c r="D28" s="42">
        <f>'Приложение 5'!H29</f>
        <v>0</v>
      </c>
      <c r="E28" s="42">
        <f>'Приложение 2'!H29</f>
        <v>32752.2</v>
      </c>
      <c r="F28" s="42">
        <f>'Приложение 3'!P30</f>
        <v>325730.2</v>
      </c>
      <c r="G28" s="58">
        <f t="shared" si="0"/>
        <v>358482.4</v>
      </c>
      <c r="H28" s="60"/>
    </row>
    <row r="29" spans="1:9" s="43" customFormat="1" ht="14.25" customHeight="1">
      <c r="A29" s="56">
        <v>21</v>
      </c>
      <c r="B29" s="41" t="s">
        <v>26</v>
      </c>
      <c r="C29" s="42">
        <f>'Приложение 4'!H30</f>
        <v>0</v>
      </c>
      <c r="D29" s="42">
        <f>'Приложение 5'!H30</f>
        <v>0</v>
      </c>
      <c r="E29" s="42">
        <f>'Приложение 2'!H30</f>
        <v>33702.5</v>
      </c>
      <c r="F29" s="42">
        <f>'Приложение 3'!P31</f>
        <v>360021</v>
      </c>
      <c r="G29" s="58">
        <f t="shared" si="0"/>
        <v>393723.5</v>
      </c>
      <c r="H29" s="60"/>
      <c r="I29" s="60"/>
    </row>
    <row r="30" spans="1:8" s="43" customFormat="1" ht="14.25" customHeight="1">
      <c r="A30" s="56">
        <v>22</v>
      </c>
      <c r="B30" s="21" t="s">
        <v>132</v>
      </c>
      <c r="C30" s="42">
        <f>'Приложение 4'!H31</f>
        <v>0</v>
      </c>
      <c r="D30" s="42">
        <f>'Приложение 5'!H31</f>
        <v>0</v>
      </c>
      <c r="E30" s="42">
        <f>'Приложение 2'!H31</f>
        <v>0</v>
      </c>
      <c r="F30" s="42">
        <f>'Приложение 3'!P32</f>
        <v>0</v>
      </c>
      <c r="G30" s="58">
        <f t="shared" si="0"/>
        <v>0</v>
      </c>
      <c r="H30" s="60"/>
    </row>
    <row r="31" spans="1:8" s="43" customFormat="1" ht="14.25" customHeight="1">
      <c r="A31" s="56">
        <v>23</v>
      </c>
      <c r="B31" s="41" t="s">
        <v>27</v>
      </c>
      <c r="C31" s="42">
        <f>'Приложение 4'!H32</f>
        <v>0</v>
      </c>
      <c r="D31" s="42">
        <f>'Приложение 5'!H32</f>
        <v>0</v>
      </c>
      <c r="E31" s="42">
        <f>'Приложение 2'!H32</f>
        <v>39289.7</v>
      </c>
      <c r="F31" s="42">
        <f>'Приложение 3'!P33</f>
        <v>362914.4</v>
      </c>
      <c r="G31" s="58">
        <f t="shared" si="0"/>
        <v>402204.10000000003</v>
      </c>
      <c r="H31" s="60"/>
    </row>
    <row r="32" spans="1:8" s="43" customFormat="1" ht="14.25" customHeight="1">
      <c r="A32" s="56">
        <v>24</v>
      </c>
      <c r="B32" s="41" t="s">
        <v>28</v>
      </c>
      <c r="C32" s="42">
        <f>'Приложение 4'!H33</f>
        <v>0</v>
      </c>
      <c r="D32" s="42">
        <f>'Приложение 5'!H33</f>
        <v>0</v>
      </c>
      <c r="E32" s="42">
        <f>'Приложение 2'!H33</f>
        <v>29270.4</v>
      </c>
      <c r="F32" s="42">
        <f>'Приложение 3'!P34</f>
        <v>310957.1</v>
      </c>
      <c r="G32" s="58">
        <f t="shared" si="0"/>
        <v>340227.5</v>
      </c>
      <c r="H32" s="60"/>
    </row>
    <row r="33" spans="1:8" s="43" customFormat="1" ht="14.25" customHeight="1">
      <c r="A33" s="56">
        <v>25</v>
      </c>
      <c r="B33" s="41" t="s">
        <v>29</v>
      </c>
      <c r="C33" s="42">
        <f>'Приложение 4'!H34</f>
        <v>0</v>
      </c>
      <c r="D33" s="42">
        <f>'Приложение 5'!H34</f>
        <v>0</v>
      </c>
      <c r="E33" s="42">
        <f>'Приложение 2'!H34</f>
        <v>67348.2</v>
      </c>
      <c r="F33" s="42">
        <f>'Приложение 3'!P35</f>
        <v>863933.8</v>
      </c>
      <c r="G33" s="58">
        <f t="shared" si="0"/>
        <v>931282</v>
      </c>
      <c r="H33" s="60"/>
    </row>
    <row r="34" spans="1:8" s="43" customFormat="1" ht="14.25" customHeight="1">
      <c r="A34" s="56">
        <v>26</v>
      </c>
      <c r="B34" s="41" t="s">
        <v>30</v>
      </c>
      <c r="C34" s="42">
        <f>'Приложение 4'!H35</f>
        <v>0</v>
      </c>
      <c r="D34" s="42">
        <f>'Приложение 5'!H35</f>
        <v>0</v>
      </c>
      <c r="E34" s="42">
        <f>'Приложение 2'!H35</f>
        <v>33902</v>
      </c>
      <c r="F34" s="42">
        <f>'Приложение 3'!P36</f>
        <v>350383.6</v>
      </c>
      <c r="G34" s="58">
        <f t="shared" si="0"/>
        <v>384285.6</v>
      </c>
      <c r="H34" s="60"/>
    </row>
    <row r="35" spans="1:8" s="43" customFormat="1" ht="14.25" customHeight="1">
      <c r="A35" s="56">
        <v>27</v>
      </c>
      <c r="B35" s="41" t="s">
        <v>31</v>
      </c>
      <c r="C35" s="42">
        <f>'Приложение 4'!H36</f>
        <v>6.8</v>
      </c>
      <c r="D35" s="42">
        <f>'Приложение 5'!H36</f>
        <v>0.7</v>
      </c>
      <c r="E35" s="42">
        <f>'Приложение 2'!H36</f>
        <v>20184.5</v>
      </c>
      <c r="F35" s="42">
        <f>'Приложение 3'!P37</f>
        <v>283453.1</v>
      </c>
      <c r="G35" s="58">
        <f t="shared" si="0"/>
        <v>303645.1</v>
      </c>
      <c r="H35" s="60"/>
    </row>
    <row r="36" spans="1:8" s="43" customFormat="1" ht="14.25" customHeight="1">
      <c r="A36" s="56">
        <v>28</v>
      </c>
      <c r="B36" s="41" t="s">
        <v>32</v>
      </c>
      <c r="C36" s="42">
        <f>'Приложение 4'!H37</f>
        <v>4.8</v>
      </c>
      <c r="D36" s="42">
        <f>'Приложение 5'!H37</f>
        <v>1</v>
      </c>
      <c r="E36" s="42">
        <f>'Приложение 2'!H37</f>
        <v>15308.6</v>
      </c>
      <c r="F36" s="42">
        <f>'Приложение 3'!P38</f>
        <v>151289</v>
      </c>
      <c r="G36" s="58">
        <f t="shared" si="0"/>
        <v>166603.4</v>
      </c>
      <c r="H36" s="60"/>
    </row>
    <row r="37" spans="1:8" s="43" customFormat="1" ht="14.25" customHeight="1">
      <c r="A37" s="56">
        <v>29</v>
      </c>
      <c r="B37" s="41" t="s">
        <v>33</v>
      </c>
      <c r="C37" s="42">
        <f>'Приложение 4'!H38</f>
        <v>0</v>
      </c>
      <c r="D37" s="42">
        <f>'Приложение 5'!H38</f>
        <v>0</v>
      </c>
      <c r="E37" s="42">
        <f>'Приложение 2'!H38</f>
        <v>18459.3</v>
      </c>
      <c r="F37" s="42">
        <f>'Приложение 3'!P39</f>
        <v>179627.5</v>
      </c>
      <c r="G37" s="58">
        <f t="shared" si="0"/>
        <v>198086.8</v>
      </c>
      <c r="H37" s="60"/>
    </row>
    <row r="38" spans="1:8" ht="14.25" customHeight="1">
      <c r="A38" s="56"/>
      <c r="B38" s="20" t="s">
        <v>34</v>
      </c>
      <c r="C38" s="35">
        <f>SUM(C39:C45)</f>
        <v>7.3</v>
      </c>
      <c r="D38" s="35">
        <f>SUM(D39:D45)</f>
        <v>1.6</v>
      </c>
      <c r="E38" s="35">
        <f>SUM(E39:E45)</f>
        <v>1224924.7000000002</v>
      </c>
      <c r="F38" s="35">
        <f>SUM(F39:F45)</f>
        <v>11166750.4</v>
      </c>
      <c r="G38" s="35">
        <f>SUM(G39:G45)</f>
        <v>12391684</v>
      </c>
      <c r="H38" s="60"/>
    </row>
    <row r="39" spans="1:9" s="43" customFormat="1" ht="14.25" customHeight="1">
      <c r="A39" s="56">
        <v>30</v>
      </c>
      <c r="B39" s="41" t="s">
        <v>35</v>
      </c>
      <c r="C39" s="42">
        <f>'Приложение 4'!H40</f>
        <v>0</v>
      </c>
      <c r="D39" s="42">
        <f>'Приложение 5'!H40</f>
        <v>0</v>
      </c>
      <c r="E39" s="42">
        <f>'Приложение 2'!H40</f>
        <v>494279</v>
      </c>
      <c r="F39" s="42">
        <f>'Приложение 3'!P41</f>
        <v>3237136.2</v>
      </c>
      <c r="G39" s="58">
        <f t="shared" si="0"/>
        <v>3731415.2</v>
      </c>
      <c r="H39" s="60"/>
      <c r="I39" s="60"/>
    </row>
    <row r="40" spans="1:9" s="43" customFormat="1" ht="14.25" customHeight="1">
      <c r="A40" s="56">
        <v>31</v>
      </c>
      <c r="B40" s="41" t="s">
        <v>36</v>
      </c>
      <c r="C40" s="42">
        <f>'Приложение 4'!H41</f>
        <v>0</v>
      </c>
      <c r="D40" s="42">
        <f>'Приложение 5'!H41</f>
        <v>0</v>
      </c>
      <c r="E40" s="42">
        <f>'Приложение 2'!H41</f>
        <v>156665.4</v>
      </c>
      <c r="F40" s="42">
        <f>'Приложение 3'!P42</f>
        <v>1613400.4</v>
      </c>
      <c r="G40" s="58">
        <f t="shared" si="0"/>
        <v>1770065.7999999998</v>
      </c>
      <c r="H40" s="60"/>
      <c r="I40" s="60"/>
    </row>
    <row r="41" spans="1:8" s="43" customFormat="1" ht="14.25" customHeight="1">
      <c r="A41" s="56">
        <v>32</v>
      </c>
      <c r="B41" s="41" t="s">
        <v>37</v>
      </c>
      <c r="C41" s="42">
        <f>'Приложение 4'!H42</f>
        <v>7.3</v>
      </c>
      <c r="D41" s="42">
        <f>'Приложение 5'!H42</f>
        <v>1.6</v>
      </c>
      <c r="E41" s="42">
        <f>'Приложение 2'!H42</f>
        <v>76408</v>
      </c>
      <c r="F41" s="42">
        <f>'Приложение 3'!P43</f>
        <v>657165.9</v>
      </c>
      <c r="G41" s="58">
        <f t="shared" si="0"/>
        <v>733582.8</v>
      </c>
      <c r="H41" s="60"/>
    </row>
    <row r="42" spans="1:8" s="43" customFormat="1" ht="14.25" customHeight="1">
      <c r="A42" s="56">
        <v>33</v>
      </c>
      <c r="B42" s="41" t="s">
        <v>38</v>
      </c>
      <c r="C42" s="42">
        <f>'Приложение 4'!H43</f>
        <v>0</v>
      </c>
      <c r="D42" s="42">
        <f>'Приложение 5'!H43</f>
        <v>0</v>
      </c>
      <c r="E42" s="42">
        <f>'Приложение 2'!H43</f>
        <v>31913.3</v>
      </c>
      <c r="F42" s="42">
        <f>'Приложение 3'!P44</f>
        <v>249178.4</v>
      </c>
      <c r="G42" s="58">
        <f t="shared" si="0"/>
        <v>281091.7</v>
      </c>
      <c r="H42" s="60"/>
    </row>
    <row r="43" spans="1:8" s="43" customFormat="1" ht="14.25" customHeight="1">
      <c r="A43" s="56">
        <v>34</v>
      </c>
      <c r="B43" s="41" t="s">
        <v>39</v>
      </c>
      <c r="C43" s="42">
        <f>'Приложение 4'!H44</f>
        <v>0</v>
      </c>
      <c r="D43" s="42">
        <f>'Приложение 5'!H44</f>
        <v>0</v>
      </c>
      <c r="E43" s="42">
        <f>'Приложение 2'!H44</f>
        <v>57578.9</v>
      </c>
      <c r="F43" s="42">
        <f>'Приложение 3'!P45</f>
        <v>468741.8</v>
      </c>
      <c r="G43" s="58">
        <f t="shared" si="0"/>
        <v>526320.7</v>
      </c>
      <c r="H43" s="60"/>
    </row>
    <row r="44" spans="1:8" s="43" customFormat="1" ht="14.25" customHeight="1">
      <c r="A44" s="56">
        <v>35</v>
      </c>
      <c r="B44" s="41" t="s">
        <v>40</v>
      </c>
      <c r="C44" s="42">
        <f>'Приложение 4'!H45</f>
        <v>0</v>
      </c>
      <c r="D44" s="42">
        <f>'Приложение 5'!H45</f>
        <v>0</v>
      </c>
      <c r="E44" s="42">
        <f>'Приложение 2'!H45</f>
        <v>236951.1</v>
      </c>
      <c r="F44" s="42">
        <f>'Приложение 3'!P46</f>
        <v>3613445.7</v>
      </c>
      <c r="G44" s="58">
        <f t="shared" si="0"/>
        <v>3850396.8000000003</v>
      </c>
      <c r="H44" s="60"/>
    </row>
    <row r="45" spans="1:8" s="43" customFormat="1" ht="14.25" customHeight="1">
      <c r="A45" s="56">
        <v>36</v>
      </c>
      <c r="B45" s="41" t="s">
        <v>41</v>
      </c>
      <c r="C45" s="42">
        <f>'Приложение 4'!H46</f>
        <v>0</v>
      </c>
      <c r="D45" s="42">
        <f>'Приложение 5'!H46</f>
        <v>0</v>
      </c>
      <c r="E45" s="42">
        <f>'Приложение 2'!H46</f>
        <v>171129</v>
      </c>
      <c r="F45" s="42">
        <f>'Приложение 3'!P47</f>
        <v>1327682</v>
      </c>
      <c r="G45" s="58">
        <f t="shared" si="0"/>
        <v>1498811</v>
      </c>
      <c r="H45" s="60"/>
    </row>
    <row r="46" spans="1:8" ht="14.25" customHeight="1">
      <c r="A46" s="56"/>
      <c r="B46" s="20" t="s">
        <v>42</v>
      </c>
      <c r="C46" s="35">
        <f>SUM(C47:C52)</f>
        <v>22.1</v>
      </c>
      <c r="D46" s="35">
        <f>SUM(D47:D52)</f>
        <v>4.1</v>
      </c>
      <c r="E46" s="35">
        <f>SUM(E47:E52)</f>
        <v>678275.8</v>
      </c>
      <c r="F46" s="35">
        <f>SUM(F47:F52)</f>
        <v>5629995.1</v>
      </c>
      <c r="G46" s="35">
        <f>SUM(G47:G52)</f>
        <v>6308297.100000001</v>
      </c>
      <c r="H46" s="60"/>
    </row>
    <row r="47" spans="1:8" s="43" customFormat="1" ht="14.25" customHeight="1">
      <c r="A47" s="56">
        <v>37</v>
      </c>
      <c r="B47" s="41" t="s">
        <v>43</v>
      </c>
      <c r="C47" s="42">
        <f>'Приложение 4'!H48</f>
        <v>2.4</v>
      </c>
      <c r="D47" s="42">
        <f>'Приложение 5'!H48</f>
        <v>0.5</v>
      </c>
      <c r="E47" s="42">
        <f>'Приложение 2'!H48</f>
        <v>25553</v>
      </c>
      <c r="F47" s="42">
        <f>'Приложение 3'!P49</f>
        <v>208512.2</v>
      </c>
      <c r="G47" s="58">
        <f t="shared" si="0"/>
        <v>234068.1</v>
      </c>
      <c r="H47" s="60"/>
    </row>
    <row r="48" spans="1:9" s="43" customFormat="1" ht="14.25" customHeight="1">
      <c r="A48" s="56">
        <v>38</v>
      </c>
      <c r="B48" s="41" t="s">
        <v>44</v>
      </c>
      <c r="C48" s="42">
        <f>'Приложение 4'!H49</f>
        <v>0</v>
      </c>
      <c r="D48" s="42">
        <f>'Приложение 5'!H49</f>
        <v>0</v>
      </c>
      <c r="E48" s="42">
        <f>'Приложение 2'!H49</f>
        <v>22729.9</v>
      </c>
      <c r="F48" s="42">
        <f>'Приложение 3'!P50</f>
        <v>185234.1</v>
      </c>
      <c r="G48" s="58">
        <f t="shared" si="0"/>
        <v>207964</v>
      </c>
      <c r="H48" s="60"/>
      <c r="I48" s="60"/>
    </row>
    <row r="49" spans="1:8" s="43" customFormat="1" ht="14.25" customHeight="1">
      <c r="A49" s="56">
        <v>39</v>
      </c>
      <c r="B49" s="41" t="s">
        <v>45</v>
      </c>
      <c r="C49" s="42">
        <f>'Приложение 4'!H50</f>
        <v>2.4</v>
      </c>
      <c r="D49" s="42">
        <f>'Приложение 5'!H50</f>
        <v>0.5</v>
      </c>
      <c r="E49" s="42">
        <f>'Приложение 2'!H50</f>
        <v>261650</v>
      </c>
      <c r="F49" s="42">
        <f>'Приложение 3'!P51</f>
        <v>2193300</v>
      </c>
      <c r="G49" s="58">
        <f t="shared" si="0"/>
        <v>2454952.9</v>
      </c>
      <c r="H49" s="60"/>
    </row>
    <row r="50" spans="1:8" s="43" customFormat="1" ht="14.25" customHeight="1">
      <c r="A50" s="56">
        <v>40</v>
      </c>
      <c r="B50" s="41" t="s">
        <v>46</v>
      </c>
      <c r="C50" s="42">
        <f>'Приложение 4'!H51</f>
        <v>0</v>
      </c>
      <c r="D50" s="42">
        <f>'Приложение 5'!H51</f>
        <v>0</v>
      </c>
      <c r="E50" s="42">
        <f>'Приложение 2'!H51</f>
        <v>58107.9</v>
      </c>
      <c r="F50" s="42">
        <f>'Приложение 3'!P52</f>
        <v>498958.3</v>
      </c>
      <c r="G50" s="58">
        <f t="shared" si="0"/>
        <v>557066.2</v>
      </c>
      <c r="H50" s="60"/>
    </row>
    <row r="51" spans="1:9" s="43" customFormat="1" ht="14.25" customHeight="1">
      <c r="A51" s="56">
        <v>41</v>
      </c>
      <c r="B51" s="41" t="s">
        <v>47</v>
      </c>
      <c r="C51" s="42">
        <f>'Приложение 4'!H52</f>
        <v>7.2</v>
      </c>
      <c r="D51" s="42">
        <f>'Приложение 5'!H52</f>
        <v>1</v>
      </c>
      <c r="E51" s="42">
        <f>'Приложение 2'!H52</f>
        <v>111494.8</v>
      </c>
      <c r="F51" s="42">
        <f>'Приложение 3'!P53</f>
        <v>933952.2</v>
      </c>
      <c r="G51" s="58">
        <f t="shared" si="0"/>
        <v>1045455.2</v>
      </c>
      <c r="H51" s="60"/>
      <c r="I51" s="60"/>
    </row>
    <row r="52" spans="1:8" s="43" customFormat="1" ht="14.25" customHeight="1">
      <c r="A52" s="56">
        <v>42</v>
      </c>
      <c r="B52" s="41" t="s">
        <v>48</v>
      </c>
      <c r="C52" s="42">
        <f>'Приложение 4'!H53</f>
        <v>10.1</v>
      </c>
      <c r="D52" s="42">
        <f>'Приложение 5'!H53</f>
        <v>2.1</v>
      </c>
      <c r="E52" s="42">
        <f>'Приложение 2'!H53</f>
        <v>198740.2</v>
      </c>
      <c r="F52" s="42">
        <f>'Приложение 3'!P54</f>
        <v>1610038.3</v>
      </c>
      <c r="G52" s="58">
        <f t="shared" si="0"/>
        <v>1808790.7000000002</v>
      </c>
      <c r="H52" s="60"/>
    </row>
    <row r="53" spans="1:8" ht="14.25" customHeight="1">
      <c r="A53" s="56"/>
      <c r="B53" s="20" t="s">
        <v>49</v>
      </c>
      <c r="C53" s="35">
        <f>SUM(C54:C67)</f>
        <v>38.199999999999996</v>
      </c>
      <c r="D53" s="35">
        <f>SUM(D54:D67)</f>
        <v>8.1</v>
      </c>
      <c r="E53" s="35">
        <f>SUM(E54:E67)</f>
        <v>1123793</v>
      </c>
      <c r="F53" s="35">
        <f>SUM(F54:F67)</f>
        <v>10439927.4</v>
      </c>
      <c r="G53" s="35">
        <f>SUM(G54:G67)</f>
        <v>11563766.699999997</v>
      </c>
      <c r="H53" s="60"/>
    </row>
    <row r="54" spans="1:8" s="43" customFormat="1" ht="14.25" customHeight="1">
      <c r="A54" s="56">
        <v>43</v>
      </c>
      <c r="B54" s="41" t="s">
        <v>50</v>
      </c>
      <c r="C54" s="42">
        <f>'Приложение 4'!H55</f>
        <v>5.5</v>
      </c>
      <c r="D54" s="42">
        <f>'Приложение 5'!H55</f>
        <v>1.2</v>
      </c>
      <c r="E54" s="42">
        <f>'Приложение 2'!H55</f>
        <v>206826.6</v>
      </c>
      <c r="F54" s="42">
        <f>'Приложение 3'!P56</f>
        <v>2052250.5</v>
      </c>
      <c r="G54" s="58">
        <f t="shared" si="0"/>
        <v>2259083.8</v>
      </c>
      <c r="H54" s="60"/>
    </row>
    <row r="55" spans="1:8" s="43" customFormat="1" ht="14.25" customHeight="1">
      <c r="A55" s="56">
        <v>44</v>
      </c>
      <c r="B55" s="41" t="s">
        <v>51</v>
      </c>
      <c r="C55" s="42">
        <f>'Приложение 4'!H56</f>
        <v>4.8</v>
      </c>
      <c r="D55" s="42">
        <f>'Приложение 5'!H56</f>
        <v>1</v>
      </c>
      <c r="E55" s="42">
        <f>'Приложение 2'!H56</f>
        <v>30255.7</v>
      </c>
      <c r="F55" s="42">
        <f>'Приложение 3'!P57</f>
        <v>249800.6</v>
      </c>
      <c r="G55" s="58">
        <f t="shared" si="0"/>
        <v>280062.1</v>
      </c>
      <c r="H55" s="60"/>
    </row>
    <row r="56" spans="1:8" s="43" customFormat="1" ht="14.25" customHeight="1">
      <c r="A56" s="56">
        <v>45</v>
      </c>
      <c r="B56" s="41" t="s">
        <v>52</v>
      </c>
      <c r="C56" s="42">
        <f>'Приложение 4'!H57</f>
        <v>0</v>
      </c>
      <c r="D56" s="42">
        <f>'Приложение 5'!H57</f>
        <v>0</v>
      </c>
      <c r="E56" s="42">
        <f>'Приложение 2'!H57</f>
        <v>20259.5</v>
      </c>
      <c r="F56" s="42">
        <f>'Приложение 3'!P58</f>
        <v>184820.8</v>
      </c>
      <c r="G56" s="58">
        <f t="shared" si="0"/>
        <v>205080.3</v>
      </c>
      <c r="H56" s="60"/>
    </row>
    <row r="57" spans="1:8" s="43" customFormat="1" ht="14.25" customHeight="1">
      <c r="A57" s="56">
        <v>46</v>
      </c>
      <c r="B57" s="41" t="s">
        <v>53</v>
      </c>
      <c r="C57" s="42">
        <f>'Приложение 4'!H58</f>
        <v>4.8</v>
      </c>
      <c r="D57" s="42">
        <f>'Приложение 5'!H58</f>
        <v>1</v>
      </c>
      <c r="E57" s="42">
        <f>'Приложение 2'!H58</f>
        <v>110887.5</v>
      </c>
      <c r="F57" s="42">
        <f>'Приложение 3'!P59</f>
        <v>1095697.6</v>
      </c>
      <c r="G57" s="58">
        <f t="shared" si="0"/>
        <v>1206590.9000000001</v>
      </c>
      <c r="H57" s="60"/>
    </row>
    <row r="58" spans="1:8" s="43" customFormat="1" ht="14.25" customHeight="1">
      <c r="A58" s="56">
        <v>47</v>
      </c>
      <c r="B58" s="41" t="s">
        <v>54</v>
      </c>
      <c r="C58" s="42">
        <f>'Приложение 4'!H59</f>
        <v>0</v>
      </c>
      <c r="D58" s="42">
        <f>'Приложение 5'!H59</f>
        <v>0</v>
      </c>
      <c r="E58" s="42">
        <f>'Приложение 2'!H59</f>
        <v>54752.6</v>
      </c>
      <c r="F58" s="42">
        <f>'Приложение 3'!P60</f>
        <v>524999.4</v>
      </c>
      <c r="G58" s="58">
        <f t="shared" si="0"/>
        <v>579752</v>
      </c>
      <c r="H58" s="60"/>
    </row>
    <row r="59" spans="1:8" s="43" customFormat="1" ht="14.25" customHeight="1">
      <c r="A59" s="56">
        <v>48</v>
      </c>
      <c r="B59" s="41" t="s">
        <v>55</v>
      </c>
      <c r="C59" s="42">
        <f>'Приложение 4'!H60</f>
        <v>0</v>
      </c>
      <c r="D59" s="42">
        <f>'Приложение 5'!H60</f>
        <v>0</v>
      </c>
      <c r="E59" s="42">
        <f>'Приложение 2'!H60</f>
        <v>51505</v>
      </c>
      <c r="F59" s="42">
        <f>'Приложение 3'!P61</f>
        <v>465585.5</v>
      </c>
      <c r="G59" s="58">
        <f t="shared" si="0"/>
        <v>517090.5</v>
      </c>
      <c r="H59" s="60"/>
    </row>
    <row r="60" spans="1:8" s="43" customFormat="1" ht="14.25" customHeight="1">
      <c r="A60" s="56">
        <v>49</v>
      </c>
      <c r="B60" s="41" t="s">
        <v>56</v>
      </c>
      <c r="C60" s="42">
        <f>'Приложение 4'!H61</f>
        <v>5.4</v>
      </c>
      <c r="D60" s="42">
        <f>'Приложение 5'!H61</f>
        <v>1.2</v>
      </c>
      <c r="E60" s="42">
        <f>'Приложение 2'!H61</f>
        <v>46119.3</v>
      </c>
      <c r="F60" s="42">
        <f>'Приложение 3'!P62</f>
        <v>417492.2</v>
      </c>
      <c r="G60" s="58">
        <f t="shared" si="0"/>
        <v>463618.10000000003</v>
      </c>
      <c r="H60" s="60"/>
    </row>
    <row r="61" spans="1:8" s="43" customFormat="1" ht="14.25" customHeight="1">
      <c r="A61" s="56">
        <v>50</v>
      </c>
      <c r="B61" s="41" t="s">
        <v>57</v>
      </c>
      <c r="C61" s="42">
        <f>'Приложение 4'!H62</f>
        <v>2.4</v>
      </c>
      <c r="D61" s="42">
        <f>'Приложение 5'!H62</f>
        <v>0.5</v>
      </c>
      <c r="E61" s="42">
        <f>'Приложение 2'!H62</f>
        <v>72449.2</v>
      </c>
      <c r="F61" s="42">
        <f>'Приложение 3'!P63</f>
        <v>683173.7</v>
      </c>
      <c r="G61" s="58">
        <f t="shared" si="0"/>
        <v>755625.7999999999</v>
      </c>
      <c r="H61" s="60"/>
    </row>
    <row r="62" spans="1:8" s="43" customFormat="1" ht="14.25" customHeight="1">
      <c r="A62" s="56">
        <v>51</v>
      </c>
      <c r="B62" s="41" t="s">
        <v>58</v>
      </c>
      <c r="C62" s="42">
        <f>'Приложение 4'!H63</f>
        <v>2.8</v>
      </c>
      <c r="D62" s="42">
        <f>'Приложение 5'!H63</f>
        <v>0.6</v>
      </c>
      <c r="E62" s="42">
        <f>'Приложение 2'!H63</f>
        <v>119660.9</v>
      </c>
      <c r="F62" s="42">
        <f>'Приложение 3'!P64</f>
        <v>1135823.2</v>
      </c>
      <c r="G62" s="58">
        <f t="shared" si="0"/>
        <v>1255487.5</v>
      </c>
      <c r="H62" s="60"/>
    </row>
    <row r="63" spans="1:8" s="43" customFormat="1" ht="14.25" customHeight="1">
      <c r="A63" s="56">
        <v>52</v>
      </c>
      <c r="B63" s="41" t="s">
        <v>59</v>
      </c>
      <c r="C63" s="42">
        <f>'Приложение 4'!H64</f>
        <v>2.4</v>
      </c>
      <c r="D63" s="42">
        <f>'Приложение 5'!H64</f>
        <v>0.5</v>
      </c>
      <c r="E63" s="42">
        <f>'Приложение 2'!H64</f>
        <v>53181.5</v>
      </c>
      <c r="F63" s="42">
        <f>'Приложение 3'!P65</f>
        <v>440169.7</v>
      </c>
      <c r="G63" s="58">
        <f t="shared" si="0"/>
        <v>493354.10000000003</v>
      </c>
      <c r="H63" s="60"/>
    </row>
    <row r="64" spans="1:9" s="43" customFormat="1" ht="14.25" customHeight="1">
      <c r="A64" s="56">
        <v>53</v>
      </c>
      <c r="B64" s="41" t="s">
        <v>60</v>
      </c>
      <c r="C64" s="42">
        <f>'Приложение 4'!H65</f>
        <v>2.8</v>
      </c>
      <c r="D64" s="42">
        <f>'Приложение 5'!H65</f>
        <v>0.6</v>
      </c>
      <c r="E64" s="42">
        <f>'Приложение 2'!H65</f>
        <v>124681.3</v>
      </c>
      <c r="F64" s="42">
        <f>'Приложение 3'!P66</f>
        <v>1051006.8</v>
      </c>
      <c r="G64" s="58">
        <f t="shared" si="0"/>
        <v>1175691.5</v>
      </c>
      <c r="H64" s="60"/>
      <c r="I64" s="60"/>
    </row>
    <row r="65" spans="1:8" s="43" customFormat="1" ht="14.25" customHeight="1">
      <c r="A65" s="56">
        <v>54</v>
      </c>
      <c r="B65" s="41" t="s">
        <v>61</v>
      </c>
      <c r="C65" s="42">
        <f>'Приложение 4'!H66</f>
        <v>0</v>
      </c>
      <c r="D65" s="42">
        <f>'Приложение 5'!H66</f>
        <v>0</v>
      </c>
      <c r="E65" s="42">
        <f>'Приложение 2'!H66</f>
        <v>88623</v>
      </c>
      <c r="F65" s="42">
        <f>'Приложение 3'!P67</f>
        <v>878280.4</v>
      </c>
      <c r="G65" s="58">
        <f t="shared" si="0"/>
        <v>966903.4</v>
      </c>
      <c r="H65" s="60"/>
    </row>
    <row r="66" spans="1:8" s="43" customFormat="1" ht="14.25" customHeight="1">
      <c r="A66" s="56">
        <v>55</v>
      </c>
      <c r="B66" s="41" t="s">
        <v>62</v>
      </c>
      <c r="C66" s="42">
        <f>'Приложение 4'!H67</f>
        <v>4.9</v>
      </c>
      <c r="D66" s="42">
        <f>'Приложение 5'!H67</f>
        <v>1</v>
      </c>
      <c r="E66" s="42">
        <f>'Приложение 2'!H67</f>
        <v>99650</v>
      </c>
      <c r="F66" s="42">
        <f>'Приложение 3'!P68</f>
        <v>866452.3</v>
      </c>
      <c r="G66" s="58">
        <f t="shared" si="0"/>
        <v>966108.2000000001</v>
      </c>
      <c r="H66" s="60"/>
    </row>
    <row r="67" spans="1:8" s="43" customFormat="1" ht="14.25" customHeight="1">
      <c r="A67" s="56">
        <v>56</v>
      </c>
      <c r="B67" s="41" t="s">
        <v>63</v>
      </c>
      <c r="C67" s="42">
        <f>'Приложение 4'!H68</f>
        <v>2.4</v>
      </c>
      <c r="D67" s="42">
        <f>'Приложение 5'!H68</f>
        <v>0.5</v>
      </c>
      <c r="E67" s="42">
        <f>'Приложение 2'!H68</f>
        <v>44940.9</v>
      </c>
      <c r="F67" s="42">
        <f>'Приложение 3'!P69</f>
        <v>394374.7</v>
      </c>
      <c r="G67" s="58">
        <f t="shared" si="0"/>
        <v>439318.5</v>
      </c>
      <c r="H67" s="60"/>
    </row>
    <row r="68" spans="1:8" ht="14.25" customHeight="1">
      <c r="A68" s="56"/>
      <c r="B68" s="20" t="s">
        <v>64</v>
      </c>
      <c r="C68" s="35">
        <f>SUM(C69:C74)</f>
        <v>25.8</v>
      </c>
      <c r="D68" s="35">
        <f>SUM(D69:D74)</f>
        <v>5.6</v>
      </c>
      <c r="E68" s="35">
        <f>SUM(E69:E74)</f>
        <v>565116.5</v>
      </c>
      <c r="F68" s="35">
        <f>SUM(F69:F74)</f>
        <v>5395180.8</v>
      </c>
      <c r="G68" s="35">
        <f>SUM(G69:G74)</f>
        <v>5960328.7</v>
      </c>
      <c r="H68" s="60"/>
    </row>
    <row r="69" spans="1:8" s="43" customFormat="1" ht="14.25" customHeight="1">
      <c r="A69" s="56">
        <v>57</v>
      </c>
      <c r="B69" s="41" t="s">
        <v>65</v>
      </c>
      <c r="C69" s="42">
        <f>'Приложение 4'!H70</f>
        <v>5.6</v>
      </c>
      <c r="D69" s="42">
        <f>'Приложение 5'!H70</f>
        <v>1.2</v>
      </c>
      <c r="E69" s="42">
        <f>'Приложение 2'!H70</f>
        <v>46781.1</v>
      </c>
      <c r="F69" s="42">
        <f>'Приложение 3'!P71</f>
        <v>445765.9</v>
      </c>
      <c r="G69" s="58">
        <f t="shared" si="0"/>
        <v>492553.80000000005</v>
      </c>
      <c r="H69" s="60"/>
    </row>
    <row r="70" spans="1:8" s="43" customFormat="1" ht="14.25" customHeight="1">
      <c r="A70" s="56">
        <v>58</v>
      </c>
      <c r="B70" s="41" t="s">
        <v>66</v>
      </c>
      <c r="C70" s="42">
        <f>'Приложение 4'!H71</f>
        <v>5.5</v>
      </c>
      <c r="D70" s="42">
        <f>'Приложение 5'!H71</f>
        <v>1.2</v>
      </c>
      <c r="E70" s="42">
        <f>'Приложение 2'!H71</f>
        <v>164776.8</v>
      </c>
      <c r="F70" s="42">
        <f>'Приложение 3'!P72</f>
        <v>1511625.6</v>
      </c>
      <c r="G70" s="58">
        <f t="shared" si="0"/>
        <v>1676409.1</v>
      </c>
      <c r="H70" s="60"/>
    </row>
    <row r="71" spans="1:8" s="43" customFormat="1" ht="14.25" customHeight="1">
      <c r="A71" s="56">
        <v>59</v>
      </c>
      <c r="B71" s="41" t="s">
        <v>67</v>
      </c>
      <c r="C71" s="42">
        <f>'Приложение 4'!H72</f>
        <v>5.6</v>
      </c>
      <c r="D71" s="42">
        <f>'Приложение 5'!H72</f>
        <v>1.2</v>
      </c>
      <c r="E71" s="42">
        <f>'Приложение 2'!H72</f>
        <v>78530.2</v>
      </c>
      <c r="F71" s="42">
        <f>'Приложение 3'!P73</f>
        <v>727207.5</v>
      </c>
      <c r="G71" s="58">
        <f t="shared" si="0"/>
        <v>805744.5</v>
      </c>
      <c r="H71" s="60"/>
    </row>
    <row r="72" spans="1:8" s="43" customFormat="1" ht="14.25" customHeight="1">
      <c r="A72" s="56">
        <v>60</v>
      </c>
      <c r="B72" s="41" t="s">
        <v>68</v>
      </c>
      <c r="C72" s="42">
        <f>'Приложение 4'!H73</f>
        <v>0</v>
      </c>
      <c r="D72" s="42">
        <f>'Приложение 5'!H73</f>
        <v>0</v>
      </c>
      <c r="E72" s="42">
        <f>'Приложение 2'!H73</f>
        <v>78673.3</v>
      </c>
      <c r="F72" s="42">
        <f>'Приложение 3'!P74</f>
        <v>926636.3</v>
      </c>
      <c r="G72" s="58">
        <f t="shared" si="0"/>
        <v>1005309.6000000001</v>
      </c>
      <c r="H72" s="60"/>
    </row>
    <row r="73" spans="1:8" s="43" customFormat="1" ht="14.25" customHeight="1">
      <c r="A73" s="56">
        <v>61</v>
      </c>
      <c r="B73" s="41" t="s">
        <v>69</v>
      </c>
      <c r="C73" s="42">
        <f>'Приложение 4'!H74</f>
        <v>3.6</v>
      </c>
      <c r="D73" s="42">
        <f>'Приложение 5'!H74</f>
        <v>0.8</v>
      </c>
      <c r="E73" s="42">
        <f>'Приложение 2'!H74</f>
        <v>25977.3</v>
      </c>
      <c r="F73" s="42">
        <f>'Приложение 3'!P75</f>
        <v>275266.8</v>
      </c>
      <c r="G73" s="58">
        <f t="shared" si="0"/>
        <v>301248.5</v>
      </c>
      <c r="H73" s="60"/>
    </row>
    <row r="74" spans="1:8" s="43" customFormat="1" ht="14.25" customHeight="1">
      <c r="A74" s="56">
        <v>62</v>
      </c>
      <c r="B74" s="41" t="s">
        <v>70</v>
      </c>
      <c r="C74" s="42">
        <f>'Приложение 4'!H75</f>
        <v>5.5</v>
      </c>
      <c r="D74" s="42">
        <f>'Приложение 5'!H75</f>
        <v>1.2</v>
      </c>
      <c r="E74" s="42">
        <f>'Приложение 2'!H75</f>
        <v>170377.8</v>
      </c>
      <c r="F74" s="42">
        <f>'Приложение 3'!P76</f>
        <v>1508678.7</v>
      </c>
      <c r="G74" s="58">
        <f aca="true" t="shared" si="1" ref="G74:G99">C74+D74+E74+F74</f>
        <v>1679063.2</v>
      </c>
      <c r="H74" s="60"/>
    </row>
    <row r="75" spans="1:8" ht="14.25" customHeight="1">
      <c r="A75" s="56"/>
      <c r="B75" s="20" t="s">
        <v>71</v>
      </c>
      <c r="C75" s="35">
        <f>SUM(C76:C87)</f>
        <v>42.5</v>
      </c>
      <c r="D75" s="35">
        <f>SUM(D76:D87)</f>
        <v>9</v>
      </c>
      <c r="E75" s="35">
        <f>SUM(E76:E87)</f>
        <v>1254596.9</v>
      </c>
      <c r="F75" s="35">
        <f>SUM(F76:F87)</f>
        <v>10900678.7</v>
      </c>
      <c r="G75" s="35">
        <f>SUM(G76:G87)</f>
        <v>12155327.1</v>
      </c>
      <c r="H75" s="60"/>
    </row>
    <row r="76" spans="1:9" s="43" customFormat="1" ht="14.25" customHeight="1">
      <c r="A76" s="56">
        <v>63</v>
      </c>
      <c r="B76" s="41" t="s">
        <v>72</v>
      </c>
      <c r="C76" s="42">
        <f>'Приложение 4'!H77</f>
        <v>3.4</v>
      </c>
      <c r="D76" s="42">
        <f>'Приложение 5'!H77</f>
        <v>0.7</v>
      </c>
      <c r="E76" s="42">
        <f>'Приложение 2'!H77</f>
        <v>32357</v>
      </c>
      <c r="F76" s="42">
        <f>'Приложение 3'!P78</f>
        <v>250970.6</v>
      </c>
      <c r="G76" s="58">
        <f t="shared" si="1"/>
        <v>283331.7</v>
      </c>
      <c r="H76" s="60"/>
      <c r="I76" s="60"/>
    </row>
    <row r="77" spans="1:8" s="43" customFormat="1" ht="14.25" customHeight="1">
      <c r="A77" s="56">
        <v>64</v>
      </c>
      <c r="B77" s="41" t="s">
        <v>73</v>
      </c>
      <c r="C77" s="42">
        <f>'Приложение 4'!H78</f>
        <v>2.9</v>
      </c>
      <c r="D77" s="42">
        <f>'Приложение 5'!H78</f>
        <v>0.6</v>
      </c>
      <c r="E77" s="42">
        <f>'Приложение 2'!H78</f>
        <v>88782.7</v>
      </c>
      <c r="F77" s="42">
        <f>'Приложение 3'!P79</f>
        <v>709405.8</v>
      </c>
      <c r="G77" s="58">
        <f t="shared" si="1"/>
        <v>798192</v>
      </c>
      <c r="H77" s="60"/>
    </row>
    <row r="78" spans="1:8" s="43" customFormat="1" ht="14.25" customHeight="1">
      <c r="A78" s="56">
        <v>65</v>
      </c>
      <c r="B78" s="41" t="s">
        <v>74</v>
      </c>
      <c r="C78" s="42">
        <f>'Приложение 4'!H79</f>
        <v>0</v>
      </c>
      <c r="D78" s="42">
        <f>'Приложение 5'!H79</f>
        <v>0</v>
      </c>
      <c r="E78" s="42">
        <f>'Приложение 2'!H79</f>
        <v>86964.5</v>
      </c>
      <c r="F78" s="42">
        <f>'Приложение 3'!P80</f>
        <v>592777.2</v>
      </c>
      <c r="G78" s="58">
        <f t="shared" si="1"/>
        <v>679741.7</v>
      </c>
      <c r="H78" s="60"/>
    </row>
    <row r="79" spans="1:8" s="43" customFormat="1" ht="14.25" customHeight="1">
      <c r="A79" s="56">
        <v>66</v>
      </c>
      <c r="B79" s="41" t="s">
        <v>75</v>
      </c>
      <c r="C79" s="42">
        <f>'Приложение 4'!H80</f>
        <v>3.1</v>
      </c>
      <c r="D79" s="42">
        <f>'Приложение 5'!H80</f>
        <v>0.7</v>
      </c>
      <c r="E79" s="42">
        <f>'Приложение 2'!H80</f>
        <v>39570.1</v>
      </c>
      <c r="F79" s="42">
        <f>'Приложение 3'!P81</f>
        <v>355104.6</v>
      </c>
      <c r="G79" s="58">
        <f t="shared" si="1"/>
        <v>394678.5</v>
      </c>
      <c r="H79" s="60"/>
    </row>
    <row r="80" spans="1:8" s="43" customFormat="1" ht="14.25" customHeight="1">
      <c r="A80" s="56">
        <v>67</v>
      </c>
      <c r="B80" s="41" t="s">
        <v>76</v>
      </c>
      <c r="C80" s="42">
        <f>'Приложение 4'!H81</f>
        <v>2.8</v>
      </c>
      <c r="D80" s="42">
        <f>'Приложение 5'!H81</f>
        <v>1.2</v>
      </c>
      <c r="E80" s="42">
        <f>'Приложение 2'!H81</f>
        <v>129337.3</v>
      </c>
      <c r="F80" s="42">
        <f>'Приложение 3'!P82</f>
        <v>1249817</v>
      </c>
      <c r="G80" s="58">
        <f t="shared" si="1"/>
        <v>1379158.3</v>
      </c>
      <c r="H80" s="60"/>
    </row>
    <row r="81" spans="1:8" s="43" customFormat="1" ht="14.25" customHeight="1">
      <c r="A81" s="56">
        <v>68</v>
      </c>
      <c r="B81" s="41" t="s">
        <v>77</v>
      </c>
      <c r="C81" s="42">
        <f>'Приложение 4'!H82</f>
        <v>6</v>
      </c>
      <c r="D81" s="42">
        <f>'Приложение 5'!H82</f>
        <v>0.6</v>
      </c>
      <c r="E81" s="42">
        <f>'Приложение 2'!H82</f>
        <v>152425.4</v>
      </c>
      <c r="F81" s="42">
        <f>'Приложение 3'!P83</f>
        <v>1415760.5</v>
      </c>
      <c r="G81" s="58">
        <f t="shared" si="1"/>
        <v>1568192.5</v>
      </c>
      <c r="H81" s="60"/>
    </row>
    <row r="82" spans="1:8" s="43" customFormat="1" ht="14.25" customHeight="1">
      <c r="A82" s="56">
        <v>69</v>
      </c>
      <c r="B82" s="41" t="s">
        <v>78</v>
      </c>
      <c r="C82" s="42">
        <f>'Приложение 4'!H83</f>
        <v>0</v>
      </c>
      <c r="D82" s="42">
        <f>'Приложение 5'!H83</f>
        <v>0</v>
      </c>
      <c r="E82" s="42">
        <f>'Приложение 2'!H83</f>
        <v>179951.5</v>
      </c>
      <c r="F82" s="42">
        <f>'Приложение 3'!P84</f>
        <v>1499458.4</v>
      </c>
      <c r="G82" s="58">
        <f t="shared" si="1"/>
        <v>1679409.9</v>
      </c>
      <c r="H82" s="60"/>
    </row>
    <row r="83" spans="1:8" s="43" customFormat="1" ht="14.25" customHeight="1">
      <c r="A83" s="56">
        <v>70</v>
      </c>
      <c r="B83" s="41" t="s">
        <v>79</v>
      </c>
      <c r="C83" s="42">
        <f>'Приложение 4'!H84</f>
        <v>3.1</v>
      </c>
      <c r="D83" s="42">
        <f>'Приложение 5'!H84</f>
        <v>0.7</v>
      </c>
      <c r="E83" s="42">
        <f>'Приложение 2'!H84</f>
        <v>139593.1</v>
      </c>
      <c r="F83" s="42">
        <f>'Приложение 3'!P85</f>
        <v>1347487.2</v>
      </c>
      <c r="G83" s="58">
        <f t="shared" si="1"/>
        <v>1487084.0999999999</v>
      </c>
      <c r="H83" s="60"/>
    </row>
    <row r="84" spans="1:8" s="43" customFormat="1" ht="14.25" customHeight="1">
      <c r="A84" s="56">
        <v>71</v>
      </c>
      <c r="B84" s="41" t="s">
        <v>80</v>
      </c>
      <c r="C84" s="42">
        <f>'Приложение 4'!H85</f>
        <v>2.9</v>
      </c>
      <c r="D84" s="42">
        <f>'Приложение 5'!H85</f>
        <v>0.6</v>
      </c>
      <c r="E84" s="42">
        <f>'Приложение 2'!H85</f>
        <v>127751</v>
      </c>
      <c r="F84" s="42">
        <f>'Приложение 3'!P86</f>
        <v>1125233.8</v>
      </c>
      <c r="G84" s="58">
        <f t="shared" si="1"/>
        <v>1252988.3</v>
      </c>
      <c r="H84" s="60"/>
    </row>
    <row r="85" spans="1:8" s="43" customFormat="1" ht="14.25" customHeight="1">
      <c r="A85" s="56">
        <v>72</v>
      </c>
      <c r="B85" s="41" t="s">
        <v>81</v>
      </c>
      <c r="C85" s="42">
        <f>'Приложение 4'!H86</f>
        <v>2.8</v>
      </c>
      <c r="D85" s="42">
        <f>'Приложение 5'!H86</f>
        <v>0.6</v>
      </c>
      <c r="E85" s="42">
        <f>'Приложение 2'!H86</f>
        <v>127690.6</v>
      </c>
      <c r="F85" s="42">
        <f>'Приложение 3'!P87</f>
        <v>1076677.9</v>
      </c>
      <c r="G85" s="58">
        <f t="shared" si="1"/>
        <v>1204371.9</v>
      </c>
      <c r="H85" s="60"/>
    </row>
    <row r="86" spans="1:9" s="43" customFormat="1" ht="14.25" customHeight="1">
      <c r="A86" s="56">
        <v>73</v>
      </c>
      <c r="B86" s="41" t="s">
        <v>82</v>
      </c>
      <c r="C86" s="42">
        <f>'Приложение 4'!H87</f>
        <v>3.4</v>
      </c>
      <c r="D86" s="42">
        <f>'Приложение 5'!H87</f>
        <v>0.7</v>
      </c>
      <c r="E86" s="42">
        <f>'Приложение 2'!H87</f>
        <v>60534.8</v>
      </c>
      <c r="F86" s="42">
        <f>'Приложение 3'!P88</f>
        <v>520844.7</v>
      </c>
      <c r="G86" s="58">
        <f t="shared" si="1"/>
        <v>581383.6</v>
      </c>
      <c r="H86" s="60"/>
      <c r="I86" s="60"/>
    </row>
    <row r="87" spans="1:8" s="43" customFormat="1" ht="14.25" customHeight="1">
      <c r="A87" s="56">
        <v>74</v>
      </c>
      <c r="B87" s="41" t="s">
        <v>83</v>
      </c>
      <c r="C87" s="42">
        <f>'Приложение 4'!H88</f>
        <v>12.1</v>
      </c>
      <c r="D87" s="42">
        <f>'Приложение 5'!H88</f>
        <v>2.6</v>
      </c>
      <c r="E87" s="42">
        <f>'Приложение 2'!H88</f>
        <v>89638.9</v>
      </c>
      <c r="F87" s="42">
        <f>'Приложение 3'!P89</f>
        <v>757141</v>
      </c>
      <c r="G87" s="58">
        <f t="shared" si="1"/>
        <v>846794.6</v>
      </c>
      <c r="H87" s="60"/>
    </row>
    <row r="88" spans="1:8" ht="14.25" customHeight="1">
      <c r="A88" s="56"/>
      <c r="B88" s="20" t="s">
        <v>84</v>
      </c>
      <c r="C88" s="35">
        <f>SUM(C89:C97)</f>
        <v>38.9</v>
      </c>
      <c r="D88" s="35">
        <f>SUM(D89:D97)</f>
        <v>8.3</v>
      </c>
      <c r="E88" s="35">
        <f>SUM(E89:E97)</f>
        <v>362084.3</v>
      </c>
      <c r="F88" s="35">
        <f>SUM(F89:F97)</f>
        <v>3137119.5</v>
      </c>
      <c r="G88" s="35">
        <f>SUM(G89:G97)</f>
        <v>3499251</v>
      </c>
      <c r="H88" s="60"/>
    </row>
    <row r="89" spans="1:8" s="43" customFormat="1" ht="14.25" customHeight="1">
      <c r="A89" s="56">
        <v>75</v>
      </c>
      <c r="B89" s="41" t="s">
        <v>85</v>
      </c>
      <c r="C89" s="42">
        <f>'Приложение 4'!H90</f>
        <v>6.7</v>
      </c>
      <c r="D89" s="42">
        <f>'Приложение 5'!H90</f>
        <v>1.4</v>
      </c>
      <c r="E89" s="42">
        <f>'Приложение 2'!H90</f>
        <v>91615</v>
      </c>
      <c r="F89" s="42">
        <f>'Приложение 3'!P91</f>
        <v>706305</v>
      </c>
      <c r="G89" s="58">
        <f t="shared" si="1"/>
        <v>797928.1</v>
      </c>
      <c r="H89" s="60"/>
    </row>
    <row r="90" spans="1:8" s="43" customFormat="1" ht="14.25" customHeight="1">
      <c r="A90" s="56">
        <v>76</v>
      </c>
      <c r="B90" s="41" t="s">
        <v>86</v>
      </c>
      <c r="C90" s="42">
        <f>'Приложение 4'!H91</f>
        <v>11.6</v>
      </c>
      <c r="D90" s="42">
        <f>'Приложение 5'!H91</f>
        <v>2.5</v>
      </c>
      <c r="E90" s="42">
        <f>'Приложение 2'!H91</f>
        <v>91450.4</v>
      </c>
      <c r="F90" s="42">
        <f>'Приложение 3'!P92</f>
        <v>858676.8</v>
      </c>
      <c r="G90" s="58">
        <f t="shared" si="1"/>
        <v>950141.3</v>
      </c>
      <c r="H90" s="60"/>
    </row>
    <row r="91" spans="1:9" s="43" customFormat="1" ht="14.25" customHeight="1">
      <c r="A91" s="56">
        <v>77</v>
      </c>
      <c r="B91" s="41" t="s">
        <v>87</v>
      </c>
      <c r="C91" s="42">
        <f>'Приложение 4'!H92</f>
        <v>6.1</v>
      </c>
      <c r="D91" s="42">
        <f>'Приложение 5'!H92</f>
        <v>1.3</v>
      </c>
      <c r="E91" s="42">
        <f>'Приложение 2'!H92</f>
        <v>64823.3</v>
      </c>
      <c r="F91" s="42">
        <f>'Приложение 3'!P93</f>
        <v>572191.2</v>
      </c>
      <c r="G91" s="58">
        <f t="shared" si="1"/>
        <v>637021.8999999999</v>
      </c>
      <c r="H91" s="60"/>
      <c r="I91" s="60"/>
    </row>
    <row r="92" spans="1:9" s="43" customFormat="1" ht="14.25" customHeight="1">
      <c r="A92" s="56">
        <v>78</v>
      </c>
      <c r="B92" s="41" t="s">
        <v>88</v>
      </c>
      <c r="C92" s="42">
        <f>'Приложение 4'!H93</f>
        <v>3.1</v>
      </c>
      <c r="D92" s="42">
        <f>'Приложение 5'!H93</f>
        <v>0.7</v>
      </c>
      <c r="E92" s="42">
        <f>'Приложение 2'!H93</f>
        <v>49745.1</v>
      </c>
      <c r="F92" s="42">
        <f>'Приложение 3'!P94</f>
        <v>412679.6</v>
      </c>
      <c r="G92" s="58">
        <f t="shared" si="1"/>
        <v>462428.5</v>
      </c>
      <c r="H92" s="60"/>
      <c r="I92" s="60"/>
    </row>
    <row r="93" spans="1:8" s="43" customFormat="1" ht="14.25" customHeight="1">
      <c r="A93" s="56">
        <v>79</v>
      </c>
      <c r="B93" s="41" t="s">
        <v>89</v>
      </c>
      <c r="C93" s="42">
        <f>'Приложение 4'!H94</f>
        <v>3.9</v>
      </c>
      <c r="D93" s="42">
        <f>'Приложение 5'!H94</f>
        <v>0.8</v>
      </c>
      <c r="E93" s="42">
        <f>'Приложение 2'!H94</f>
        <v>16360.3</v>
      </c>
      <c r="F93" s="42">
        <f>'Приложение 3'!P95</f>
        <v>158192.2</v>
      </c>
      <c r="G93" s="58">
        <f t="shared" si="1"/>
        <v>174557.2</v>
      </c>
      <c r="H93" s="60"/>
    </row>
    <row r="94" spans="1:8" s="43" customFormat="1" ht="14.25" customHeight="1">
      <c r="A94" s="56">
        <v>80</v>
      </c>
      <c r="B94" s="41" t="s">
        <v>90</v>
      </c>
      <c r="C94" s="42">
        <f>'Приложение 4'!H95</f>
        <v>4.1</v>
      </c>
      <c r="D94" s="42">
        <f>'Приложение 5'!H95</f>
        <v>0.9</v>
      </c>
      <c r="E94" s="42">
        <f>'Приложение 2'!H95</f>
        <v>7553.5</v>
      </c>
      <c r="F94" s="42">
        <f>'Приложение 3'!P96</f>
        <v>66876</v>
      </c>
      <c r="G94" s="58">
        <f t="shared" si="1"/>
        <v>74434.5</v>
      </c>
      <c r="H94" s="60"/>
    </row>
    <row r="95" spans="1:8" s="43" customFormat="1" ht="14.25" customHeight="1">
      <c r="A95" s="56">
        <v>81</v>
      </c>
      <c r="B95" s="41" t="s">
        <v>91</v>
      </c>
      <c r="C95" s="42">
        <f>'Приложение 4'!H96</f>
        <v>3.4</v>
      </c>
      <c r="D95" s="42">
        <f>'Приложение 5'!H96</f>
        <v>0.7</v>
      </c>
      <c r="E95" s="42">
        <f>'Приложение 2'!H96</f>
        <v>24956.8</v>
      </c>
      <c r="F95" s="42">
        <f>'Приложение 3'!P97</f>
        <v>236195.8</v>
      </c>
      <c r="G95" s="58">
        <f t="shared" si="1"/>
        <v>261156.69999999998</v>
      </c>
      <c r="H95" s="60"/>
    </row>
    <row r="96" spans="1:9" s="43" customFormat="1" ht="14.25" customHeight="1">
      <c r="A96" s="56">
        <v>82</v>
      </c>
      <c r="B96" s="41" t="s">
        <v>92</v>
      </c>
      <c r="C96" s="42">
        <f>'Приложение 4'!H97</f>
        <v>0</v>
      </c>
      <c r="D96" s="42">
        <f>'Приложение 5'!H97</f>
        <v>0</v>
      </c>
      <c r="E96" s="42">
        <f>'Приложение 2'!H97</f>
        <v>11927</v>
      </c>
      <c r="F96" s="42">
        <f>'Приложение 3'!P98</f>
        <v>96549.3</v>
      </c>
      <c r="G96" s="58">
        <f t="shared" si="1"/>
        <v>108476.3</v>
      </c>
      <c r="H96" s="60"/>
      <c r="I96" s="60"/>
    </row>
    <row r="97" spans="1:9" s="43" customFormat="1" ht="14.25" customHeight="1">
      <c r="A97" s="56">
        <v>83</v>
      </c>
      <c r="B97" s="41" t="s">
        <v>93</v>
      </c>
      <c r="C97" s="42">
        <f>'Приложение 4'!H98</f>
        <v>0</v>
      </c>
      <c r="D97" s="42">
        <f>'Приложение 5'!H98</f>
        <v>0</v>
      </c>
      <c r="E97" s="42">
        <f>'Приложение 2'!H98</f>
        <v>3652.9</v>
      </c>
      <c r="F97" s="42">
        <f>'Приложение 3'!P99</f>
        <v>29453.6</v>
      </c>
      <c r="G97" s="58">
        <f t="shared" si="1"/>
        <v>33106.5</v>
      </c>
      <c r="H97" s="60"/>
      <c r="I97" s="60"/>
    </row>
    <row r="98" spans="1:8" ht="14.25" customHeight="1">
      <c r="A98" s="56"/>
      <c r="B98" s="20" t="s">
        <v>94</v>
      </c>
      <c r="C98" s="35">
        <f>C99</f>
        <v>0</v>
      </c>
      <c r="D98" s="35">
        <f>D99</f>
        <v>0</v>
      </c>
      <c r="E98" s="35">
        <f>E99</f>
        <v>211.6</v>
      </c>
      <c r="F98" s="35">
        <f>F99</f>
        <v>7809.9</v>
      </c>
      <c r="G98" s="35">
        <f>G99</f>
        <v>8021.5</v>
      </c>
      <c r="H98" s="60"/>
    </row>
    <row r="99" spans="1:9" s="43" customFormat="1" ht="14.25" customHeight="1">
      <c r="A99" s="57">
        <v>86</v>
      </c>
      <c r="B99" s="44" t="s">
        <v>94</v>
      </c>
      <c r="C99" s="42">
        <f>'Приложение 4'!H100</f>
        <v>0</v>
      </c>
      <c r="D99" s="42">
        <f>'Приложение 5'!H100</f>
        <v>0</v>
      </c>
      <c r="E99" s="42">
        <f>'Приложение 2'!H100</f>
        <v>211.6</v>
      </c>
      <c r="F99" s="42">
        <f>'Приложение 3'!P101</f>
        <v>7809.9</v>
      </c>
      <c r="G99" s="58">
        <f t="shared" si="1"/>
        <v>8021.5</v>
      </c>
      <c r="H99" s="60"/>
      <c r="I99" s="60"/>
    </row>
    <row r="100" spans="1:8" ht="12.75">
      <c r="A100" s="40"/>
      <c r="B100" s="41" t="s">
        <v>138</v>
      </c>
      <c r="C100" s="42"/>
      <c r="D100" s="42"/>
      <c r="E100" s="42"/>
      <c r="F100" s="42"/>
      <c r="G100" s="42">
        <v>308183.9</v>
      </c>
      <c r="H100" s="60"/>
    </row>
    <row r="101" spans="9:10" ht="12.75">
      <c r="I101" s="61"/>
      <c r="J101" s="61"/>
    </row>
    <row r="102" ht="12.75">
      <c r="G102" s="63"/>
    </row>
    <row r="103" ht="12.75">
      <c r="G103" s="63"/>
    </row>
  </sheetData>
  <sheetProtection/>
  <mergeCells count="1">
    <mergeCell ref="A2:G2"/>
  </mergeCells>
  <printOptions/>
  <pageMargins left="0.98" right="0.59" top="0.79" bottom="0.79" header="0.51" footer="0.51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03" sqref="C103"/>
    </sheetView>
  </sheetViews>
  <sheetFormatPr defaultColWidth="9.00390625" defaultRowHeight="12.75"/>
  <cols>
    <col min="1" max="1" width="4.625" style="0" customWidth="1"/>
    <col min="2" max="2" width="34.375" style="0" customWidth="1"/>
    <col min="3" max="3" width="16.50390625" style="0" customWidth="1"/>
    <col min="4" max="4" width="17.00390625" style="0" customWidth="1"/>
    <col min="5" max="5" width="12.50390625" style="0" customWidth="1"/>
    <col min="6" max="6" width="20.50390625" style="0" customWidth="1"/>
    <col min="7" max="7" width="20.375" style="0" customWidth="1"/>
    <col min="8" max="8" width="22.50390625" style="0" customWidth="1"/>
  </cols>
  <sheetData>
    <row r="1" spans="1:8" ht="18" customHeight="1">
      <c r="A1" s="1"/>
      <c r="B1" s="1"/>
      <c r="C1" s="1"/>
      <c r="D1" s="1"/>
      <c r="E1" s="1"/>
      <c r="F1" s="1"/>
      <c r="G1" s="1"/>
      <c r="H1" s="2" t="s">
        <v>95</v>
      </c>
    </row>
    <row r="2" spans="1:8" ht="80.25" customHeight="1">
      <c r="A2" s="74" t="s">
        <v>134</v>
      </c>
      <c r="B2" s="74"/>
      <c r="C2" s="74"/>
      <c r="D2" s="74"/>
      <c r="E2" s="74"/>
      <c r="F2" s="74"/>
      <c r="G2" s="74"/>
      <c r="H2" s="74"/>
    </row>
    <row r="3" spans="1:8" ht="26.25" customHeight="1">
      <c r="A3" s="75" t="s">
        <v>96</v>
      </c>
      <c r="B3" s="75" t="s">
        <v>2</v>
      </c>
      <c r="C3" s="75" t="s">
        <v>97</v>
      </c>
      <c r="D3" s="77" t="s">
        <v>98</v>
      </c>
      <c r="E3" s="78"/>
      <c r="F3" s="79"/>
      <c r="G3" s="75" t="s">
        <v>99</v>
      </c>
      <c r="H3" s="75" t="s">
        <v>123</v>
      </c>
    </row>
    <row r="4" spans="1:8" ht="134.25" customHeight="1">
      <c r="A4" s="76"/>
      <c r="B4" s="76"/>
      <c r="C4" s="76"/>
      <c r="D4" s="6" t="s">
        <v>100</v>
      </c>
      <c r="E4" s="6" t="s">
        <v>101</v>
      </c>
      <c r="F4" s="6" t="s">
        <v>102</v>
      </c>
      <c r="G4" s="76"/>
      <c r="H4" s="76"/>
    </row>
    <row r="5" spans="1:8" ht="12.7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14.25" customHeight="1">
      <c r="A6" s="19"/>
      <c r="B6" s="20" t="s">
        <v>3</v>
      </c>
      <c r="C6" s="13">
        <f>C8+C27+C39+C47+C54+C69+C76+C89+C99</f>
        <v>420742</v>
      </c>
      <c r="D6" s="13"/>
      <c r="E6" s="13"/>
      <c r="F6" s="13"/>
      <c r="G6" s="12">
        <f>G8+G27+G39+G47+G54+G69+G76+G89+G99</f>
        <v>36588142.11930719</v>
      </c>
      <c r="H6" s="12">
        <f>H8+H27+H39+H47+H54+H69+H76+H89+H99</f>
        <v>6358920.399999999</v>
      </c>
    </row>
    <row r="7" spans="1:8" ht="6.75" customHeight="1">
      <c r="A7" s="19"/>
      <c r="B7" s="20"/>
      <c r="C7" s="15"/>
      <c r="D7" s="22"/>
      <c r="E7" s="14"/>
      <c r="F7" s="14"/>
      <c r="G7" s="14"/>
      <c r="H7" s="25"/>
    </row>
    <row r="8" spans="1:8" ht="14.25" customHeight="1">
      <c r="A8" s="19"/>
      <c r="B8" s="20" t="s">
        <v>4</v>
      </c>
      <c r="C8" s="13">
        <f>SUM(C9:C26)</f>
        <v>60679</v>
      </c>
      <c r="D8" s="12"/>
      <c r="E8" s="12"/>
      <c r="F8" s="12"/>
      <c r="G8" s="12">
        <f>SUM(G9:G26)</f>
        <v>2463059.3796</v>
      </c>
      <c r="H8" s="24">
        <f>SUM(H9:H26)</f>
        <v>836313.3</v>
      </c>
    </row>
    <row r="9" spans="1:8" ht="14.25" customHeight="1">
      <c r="A9" s="56">
        <v>1</v>
      </c>
      <c r="B9" s="21" t="s">
        <v>5</v>
      </c>
      <c r="C9" s="38">
        <v>2722</v>
      </c>
      <c r="D9" s="22">
        <v>13741.99</v>
      </c>
      <c r="E9" s="17">
        <v>1</v>
      </c>
      <c r="F9" s="22">
        <f>D9*E9</f>
        <v>13741.99</v>
      </c>
      <c r="G9" s="22">
        <v>561085.45</v>
      </c>
      <c r="H9" s="26">
        <f>ROUND(((C9*F9+G9)/1000),1)</f>
        <v>37966.8</v>
      </c>
    </row>
    <row r="10" spans="1:8" ht="14.25" customHeight="1">
      <c r="A10" s="56">
        <v>2</v>
      </c>
      <c r="B10" s="21" t="s">
        <v>6</v>
      </c>
      <c r="C10" s="38">
        <v>3180</v>
      </c>
      <c r="D10" s="22">
        <v>13741.99</v>
      </c>
      <c r="E10" s="17">
        <v>1</v>
      </c>
      <c r="F10" s="22">
        <f aca="true" t="shared" si="0" ref="F10:F74">D10*E10</f>
        <v>13741.99</v>
      </c>
      <c r="G10" s="22">
        <v>655492.9</v>
      </c>
      <c r="H10" s="26">
        <f aca="true" t="shared" si="1" ref="H10:H26">ROUND(((C10*F10+G10)/1000),1)</f>
        <v>44355</v>
      </c>
    </row>
    <row r="11" spans="1:8" ht="14.25" customHeight="1">
      <c r="A11" s="56">
        <v>3</v>
      </c>
      <c r="B11" s="21" t="s">
        <v>7</v>
      </c>
      <c r="C11" s="38">
        <v>2700</v>
      </c>
      <c r="D11" s="22">
        <v>13741.99</v>
      </c>
      <c r="E11" s="17">
        <v>1</v>
      </c>
      <c r="F11" s="22">
        <f t="shared" si="0"/>
        <v>13741.99</v>
      </c>
      <c r="G11" s="22">
        <v>0</v>
      </c>
      <c r="H11" s="26">
        <f t="shared" si="1"/>
        <v>37103.4</v>
      </c>
    </row>
    <row r="12" spans="1:8" ht="14.25" customHeight="1">
      <c r="A12" s="56">
        <v>4</v>
      </c>
      <c r="B12" s="21" t="s">
        <v>8</v>
      </c>
      <c r="C12" s="16">
        <v>6000</v>
      </c>
      <c r="D12" s="22">
        <v>13741.99</v>
      </c>
      <c r="E12" s="17">
        <v>1</v>
      </c>
      <c r="F12" s="22">
        <f t="shared" si="0"/>
        <v>13741.99</v>
      </c>
      <c r="G12" s="22">
        <v>431.41</v>
      </c>
      <c r="H12" s="26">
        <f t="shared" si="1"/>
        <v>82452.4</v>
      </c>
    </row>
    <row r="13" spans="1:8" ht="14.25" customHeight="1">
      <c r="A13" s="56">
        <v>5</v>
      </c>
      <c r="B13" s="21" t="s">
        <v>9</v>
      </c>
      <c r="C13" s="38">
        <v>1200</v>
      </c>
      <c r="D13" s="22">
        <v>13741.99</v>
      </c>
      <c r="E13" s="17">
        <v>1</v>
      </c>
      <c r="F13" s="22">
        <f t="shared" si="0"/>
        <v>13741.99</v>
      </c>
      <c r="G13" s="22">
        <v>0</v>
      </c>
      <c r="H13" s="26">
        <f t="shared" si="1"/>
        <v>16490.4</v>
      </c>
    </row>
    <row r="14" spans="1:8" ht="14.25" customHeight="1">
      <c r="A14" s="56">
        <v>6</v>
      </c>
      <c r="B14" s="21" t="s">
        <v>10</v>
      </c>
      <c r="C14" s="38">
        <v>2285</v>
      </c>
      <c r="D14" s="22">
        <v>13741.99</v>
      </c>
      <c r="E14" s="17">
        <v>1</v>
      </c>
      <c r="F14" s="22">
        <f t="shared" si="0"/>
        <v>13741.99</v>
      </c>
      <c r="G14" s="22">
        <v>471000</v>
      </c>
      <c r="H14" s="26">
        <f t="shared" si="1"/>
        <v>31871.4</v>
      </c>
    </row>
    <row r="15" spans="1:8" ht="14.25" customHeight="1">
      <c r="A15" s="56">
        <v>7</v>
      </c>
      <c r="B15" s="21" t="s">
        <v>11</v>
      </c>
      <c r="C15" s="38">
        <v>1419</v>
      </c>
      <c r="D15" s="22">
        <v>13741.99</v>
      </c>
      <c r="E15" s="17">
        <v>1</v>
      </c>
      <c r="F15" s="22">
        <f t="shared" si="0"/>
        <v>13741.99</v>
      </c>
      <c r="G15" s="22">
        <v>2154.06</v>
      </c>
      <c r="H15" s="26">
        <f t="shared" si="1"/>
        <v>19502</v>
      </c>
    </row>
    <row r="16" spans="1:8" ht="14.25" customHeight="1">
      <c r="A16" s="56">
        <v>8</v>
      </c>
      <c r="B16" s="21" t="s">
        <v>12</v>
      </c>
      <c r="C16" s="38">
        <v>2990</v>
      </c>
      <c r="D16" s="22">
        <v>13741.99</v>
      </c>
      <c r="E16" s="17">
        <v>1</v>
      </c>
      <c r="F16" s="22">
        <f t="shared" si="0"/>
        <v>13741.99</v>
      </c>
      <c r="G16" s="22">
        <v>18797.74</v>
      </c>
      <c r="H16" s="26">
        <f t="shared" si="1"/>
        <v>41107.3</v>
      </c>
    </row>
    <row r="17" spans="1:8" ht="14.25" customHeight="1">
      <c r="A17" s="56">
        <v>9</v>
      </c>
      <c r="B17" s="21" t="s">
        <v>13</v>
      </c>
      <c r="C17" s="38">
        <v>2532</v>
      </c>
      <c r="D17" s="22">
        <v>13741.99</v>
      </c>
      <c r="E17" s="17">
        <v>1</v>
      </c>
      <c r="F17" s="22">
        <f t="shared" si="0"/>
        <v>13741.99</v>
      </c>
      <c r="G17" s="22">
        <v>0</v>
      </c>
      <c r="H17" s="26">
        <f t="shared" si="1"/>
        <v>34794.7</v>
      </c>
    </row>
    <row r="18" spans="1:8" ht="14.25" customHeight="1">
      <c r="A18" s="56">
        <v>10</v>
      </c>
      <c r="B18" s="21" t="s">
        <v>14</v>
      </c>
      <c r="C18" s="38">
        <v>11086</v>
      </c>
      <c r="D18" s="22">
        <v>13741.99</v>
      </c>
      <c r="E18" s="17">
        <v>1</v>
      </c>
      <c r="F18" s="22">
        <f t="shared" si="0"/>
        <v>13741.99</v>
      </c>
      <c r="G18" s="22">
        <v>3000</v>
      </c>
      <c r="H18" s="26">
        <f t="shared" si="1"/>
        <v>152346.7</v>
      </c>
    </row>
    <row r="19" spans="1:8" ht="14.25" customHeight="1">
      <c r="A19" s="56">
        <v>11</v>
      </c>
      <c r="B19" s="21" t="s">
        <v>15</v>
      </c>
      <c r="C19" s="38">
        <v>8218</v>
      </c>
      <c r="D19" s="22">
        <v>13741.99</v>
      </c>
      <c r="E19" s="17">
        <v>1</v>
      </c>
      <c r="F19" s="22">
        <f t="shared" si="0"/>
        <v>13741.99</v>
      </c>
      <c r="G19" s="22">
        <v>0</v>
      </c>
      <c r="H19" s="26">
        <f t="shared" si="1"/>
        <v>112931.7</v>
      </c>
    </row>
    <row r="20" spans="1:8" ht="14.25" customHeight="1">
      <c r="A20" s="56">
        <v>12</v>
      </c>
      <c r="B20" s="21" t="s">
        <v>16</v>
      </c>
      <c r="C20" s="38">
        <v>1724</v>
      </c>
      <c r="D20" s="22">
        <v>13741.99</v>
      </c>
      <c r="E20" s="17">
        <v>1</v>
      </c>
      <c r="F20" s="22">
        <f t="shared" si="0"/>
        <v>13741.99</v>
      </c>
      <c r="G20" s="22">
        <v>0</v>
      </c>
      <c r="H20" s="26">
        <f t="shared" si="1"/>
        <v>23691.2</v>
      </c>
    </row>
    <row r="21" spans="1:8" ht="14.25" customHeight="1">
      <c r="A21" s="56">
        <v>13</v>
      </c>
      <c r="B21" s="21" t="s">
        <v>17</v>
      </c>
      <c r="C21" s="38">
        <v>2088</v>
      </c>
      <c r="D21" s="22">
        <v>13741.99</v>
      </c>
      <c r="E21" s="17">
        <v>1</v>
      </c>
      <c r="F21" s="22">
        <f t="shared" si="0"/>
        <v>13741.99</v>
      </c>
      <c r="G21" s="22">
        <v>9000</v>
      </c>
      <c r="H21" s="26">
        <f t="shared" si="1"/>
        <v>28702.3</v>
      </c>
    </row>
    <row r="22" spans="1:8" ht="14.25" customHeight="1">
      <c r="A22" s="56">
        <v>14</v>
      </c>
      <c r="B22" s="21" t="s">
        <v>18</v>
      </c>
      <c r="C22" s="38">
        <v>2007</v>
      </c>
      <c r="D22" s="22">
        <v>13741.99</v>
      </c>
      <c r="E22" s="17">
        <v>1</v>
      </c>
      <c r="F22" s="22">
        <f t="shared" si="0"/>
        <v>13741.99</v>
      </c>
      <c r="G22" s="22">
        <v>1000</v>
      </c>
      <c r="H22" s="26">
        <f t="shared" si="1"/>
        <v>27581.2</v>
      </c>
    </row>
    <row r="23" spans="1:8" ht="14.25" customHeight="1">
      <c r="A23" s="56">
        <v>15</v>
      </c>
      <c r="B23" s="21" t="s">
        <v>19</v>
      </c>
      <c r="C23" s="38">
        <v>2574</v>
      </c>
      <c r="D23" s="22">
        <v>13741.99</v>
      </c>
      <c r="E23" s="17">
        <v>1</v>
      </c>
      <c r="F23" s="22">
        <f t="shared" si="0"/>
        <v>13741.99</v>
      </c>
      <c r="G23" s="22">
        <v>15000</v>
      </c>
      <c r="H23" s="26">
        <f t="shared" si="1"/>
        <v>35386.9</v>
      </c>
    </row>
    <row r="24" spans="1:8" ht="14.25" customHeight="1">
      <c r="A24" s="56">
        <v>16</v>
      </c>
      <c r="B24" s="21" t="s">
        <v>20</v>
      </c>
      <c r="C24" s="38">
        <v>2624</v>
      </c>
      <c r="D24" s="22">
        <v>13741.99</v>
      </c>
      <c r="E24" s="17">
        <v>1</v>
      </c>
      <c r="F24" s="22">
        <f t="shared" si="0"/>
        <v>13741.99</v>
      </c>
      <c r="G24" s="22">
        <v>28660</v>
      </c>
      <c r="H24" s="26">
        <f t="shared" si="1"/>
        <v>36087.6</v>
      </c>
    </row>
    <row r="25" spans="1:8" ht="14.25" customHeight="1">
      <c r="A25" s="56">
        <v>17</v>
      </c>
      <c r="B25" s="21" t="s">
        <v>21</v>
      </c>
      <c r="C25" s="38">
        <v>3028</v>
      </c>
      <c r="D25" s="22">
        <v>13741.99</v>
      </c>
      <c r="E25" s="17">
        <v>1</v>
      </c>
      <c r="F25" s="22">
        <f t="shared" si="0"/>
        <v>13741.99</v>
      </c>
      <c r="G25" s="22">
        <v>652248.4596000001</v>
      </c>
      <c r="H25" s="26">
        <f t="shared" si="1"/>
        <v>42263</v>
      </c>
    </row>
    <row r="26" spans="1:8" ht="14.25" customHeight="1">
      <c r="A26" s="56">
        <v>18</v>
      </c>
      <c r="B26" s="21" t="s">
        <v>22</v>
      </c>
      <c r="C26" s="38">
        <v>2302</v>
      </c>
      <c r="D26" s="22">
        <v>13741.99</v>
      </c>
      <c r="E26" s="17">
        <v>1</v>
      </c>
      <c r="F26" s="22">
        <f t="shared" si="0"/>
        <v>13741.99</v>
      </c>
      <c r="G26" s="22">
        <v>45189.36</v>
      </c>
      <c r="H26" s="26">
        <f t="shared" si="1"/>
        <v>31679.3</v>
      </c>
    </row>
    <row r="27" spans="1:8" ht="14.25" customHeight="1">
      <c r="A27" s="56"/>
      <c r="B27" s="20" t="s">
        <v>23</v>
      </c>
      <c r="C27" s="13">
        <f>SUM(C28:C38)</f>
        <v>20540</v>
      </c>
      <c r="D27" s="22"/>
      <c r="E27" s="12"/>
      <c r="F27" s="22"/>
      <c r="G27" s="12">
        <f>SUM(G28:G38)</f>
        <v>1233664.95</v>
      </c>
      <c r="H27" s="24">
        <f>SUM(H28:H38)</f>
        <v>313604.3</v>
      </c>
    </row>
    <row r="28" spans="1:8" ht="14.25" customHeight="1">
      <c r="A28" s="56">
        <v>19</v>
      </c>
      <c r="B28" s="21" t="s">
        <v>24</v>
      </c>
      <c r="C28" s="16">
        <v>1388</v>
      </c>
      <c r="D28" s="22">
        <v>13741.99</v>
      </c>
      <c r="E28" s="17">
        <v>1.208</v>
      </c>
      <c r="F28" s="22">
        <f>D28*E28</f>
        <v>16600.32392</v>
      </c>
      <c r="G28" s="22">
        <v>345618.7</v>
      </c>
      <c r="H28" s="26">
        <f>ROUND(((C28*F28+G28)/1000),1)</f>
        <v>23386.9</v>
      </c>
    </row>
    <row r="29" spans="1:8" ht="14.25" customHeight="1">
      <c r="A29" s="56">
        <v>20</v>
      </c>
      <c r="B29" s="21" t="s">
        <v>25</v>
      </c>
      <c r="C29" s="38">
        <v>1830</v>
      </c>
      <c r="D29" s="22">
        <v>13741.99</v>
      </c>
      <c r="E29" s="17">
        <v>1.3</v>
      </c>
      <c r="F29" s="22">
        <f t="shared" si="0"/>
        <v>17864.587</v>
      </c>
      <c r="G29" s="22">
        <v>60000</v>
      </c>
      <c r="H29" s="26">
        <f aca="true" t="shared" si="2" ref="H29:H38">ROUND(((C29*F29+G29)/1000),1)</f>
        <v>32752.2</v>
      </c>
    </row>
    <row r="30" spans="1:8" ht="14.25" customHeight="1">
      <c r="A30" s="56">
        <v>21</v>
      </c>
      <c r="B30" s="21" t="s">
        <v>26</v>
      </c>
      <c r="C30" s="16">
        <v>1993</v>
      </c>
      <c r="D30" s="22">
        <v>13741.99</v>
      </c>
      <c r="E30" s="37">
        <v>1.23</v>
      </c>
      <c r="F30" s="22">
        <f t="shared" si="0"/>
        <v>16902.647699999998</v>
      </c>
      <c r="G30" s="22">
        <v>15477.86</v>
      </c>
      <c r="H30" s="26">
        <f t="shared" si="2"/>
        <v>33702.5</v>
      </c>
    </row>
    <row r="31" spans="1:8" ht="14.25" customHeight="1">
      <c r="A31" s="56">
        <v>22</v>
      </c>
      <c r="B31" s="21" t="s">
        <v>132</v>
      </c>
      <c r="C31" s="16">
        <v>0</v>
      </c>
      <c r="D31" s="22">
        <v>13741.99</v>
      </c>
      <c r="E31" s="37">
        <v>1.539</v>
      </c>
      <c r="F31" s="22">
        <f t="shared" si="0"/>
        <v>21148.922609999998</v>
      </c>
      <c r="G31" s="22">
        <v>0</v>
      </c>
      <c r="H31" s="26">
        <f t="shared" si="2"/>
        <v>0</v>
      </c>
    </row>
    <row r="32" spans="1:8" ht="14.25" customHeight="1">
      <c r="A32" s="56">
        <v>23</v>
      </c>
      <c r="B32" s="21" t="s">
        <v>27</v>
      </c>
      <c r="C32" s="38">
        <v>2377</v>
      </c>
      <c r="D32" s="22">
        <v>13741.99</v>
      </c>
      <c r="E32" s="17">
        <v>1.2</v>
      </c>
      <c r="F32" s="22">
        <f t="shared" si="0"/>
        <v>16490.388</v>
      </c>
      <c r="G32" s="22">
        <v>92000</v>
      </c>
      <c r="H32" s="26">
        <f t="shared" si="2"/>
        <v>39289.7</v>
      </c>
    </row>
    <row r="33" spans="1:8" ht="14.25" customHeight="1">
      <c r="A33" s="56">
        <v>24</v>
      </c>
      <c r="B33" s="21" t="s">
        <v>28</v>
      </c>
      <c r="C33" s="38">
        <v>2130</v>
      </c>
      <c r="D33" s="22">
        <v>13741.99</v>
      </c>
      <c r="E33" s="17">
        <v>1</v>
      </c>
      <c r="F33" s="22">
        <f t="shared" si="0"/>
        <v>13741.99</v>
      </c>
      <c r="G33" s="22">
        <v>0</v>
      </c>
      <c r="H33" s="26">
        <f t="shared" si="2"/>
        <v>29270.4</v>
      </c>
    </row>
    <row r="34" spans="1:8" ht="14.25" customHeight="1">
      <c r="A34" s="56">
        <v>25</v>
      </c>
      <c r="B34" s="21" t="s">
        <v>29</v>
      </c>
      <c r="C34" s="38">
        <v>4856</v>
      </c>
      <c r="D34" s="22">
        <v>13741.99</v>
      </c>
      <c r="E34" s="17">
        <v>1</v>
      </c>
      <c r="F34" s="22">
        <f t="shared" si="0"/>
        <v>13741.99</v>
      </c>
      <c r="G34" s="22">
        <v>617058.39</v>
      </c>
      <c r="H34" s="26">
        <f t="shared" si="2"/>
        <v>67348.2</v>
      </c>
    </row>
    <row r="35" spans="1:8" ht="14.25" customHeight="1">
      <c r="A35" s="56">
        <v>26</v>
      </c>
      <c r="B35" s="21" t="s">
        <v>30</v>
      </c>
      <c r="C35" s="38">
        <v>2467</v>
      </c>
      <c r="D35" s="22">
        <v>13741.99</v>
      </c>
      <c r="E35" s="17">
        <v>1</v>
      </c>
      <c r="F35" s="22">
        <f t="shared" si="0"/>
        <v>13741.99</v>
      </c>
      <c r="G35" s="22">
        <v>510</v>
      </c>
      <c r="H35" s="26">
        <f t="shared" si="2"/>
        <v>33902</v>
      </c>
    </row>
    <row r="36" spans="1:8" ht="14.25" customHeight="1">
      <c r="A36" s="56">
        <v>27</v>
      </c>
      <c r="B36" s="21" t="s">
        <v>31</v>
      </c>
      <c r="C36" s="38">
        <v>1049</v>
      </c>
      <c r="D36" s="22">
        <v>13741.99</v>
      </c>
      <c r="E36" s="17">
        <v>1.4</v>
      </c>
      <c r="F36" s="22">
        <f t="shared" si="0"/>
        <v>19238.786</v>
      </c>
      <c r="G36" s="22">
        <v>3000</v>
      </c>
      <c r="H36" s="26">
        <f t="shared" si="2"/>
        <v>20184.5</v>
      </c>
    </row>
    <row r="37" spans="1:8" ht="14.25" customHeight="1">
      <c r="A37" s="56">
        <v>28</v>
      </c>
      <c r="B37" s="21" t="s">
        <v>32</v>
      </c>
      <c r="C37" s="38">
        <v>1114</v>
      </c>
      <c r="D37" s="22">
        <v>13741.99</v>
      </c>
      <c r="E37" s="17">
        <v>1</v>
      </c>
      <c r="F37" s="22">
        <f t="shared" si="0"/>
        <v>13741.99</v>
      </c>
      <c r="G37" s="22">
        <v>0</v>
      </c>
      <c r="H37" s="26">
        <f t="shared" si="2"/>
        <v>15308.6</v>
      </c>
    </row>
    <row r="38" spans="1:8" ht="14.25" customHeight="1">
      <c r="A38" s="56">
        <v>29</v>
      </c>
      <c r="B38" s="21" t="s">
        <v>33</v>
      </c>
      <c r="C38" s="38">
        <v>1336</v>
      </c>
      <c r="D38" s="22">
        <v>13741.99</v>
      </c>
      <c r="E38" s="17">
        <v>1</v>
      </c>
      <c r="F38" s="22">
        <f t="shared" si="0"/>
        <v>13741.99</v>
      </c>
      <c r="G38" s="22">
        <v>100000</v>
      </c>
      <c r="H38" s="26">
        <f t="shared" si="2"/>
        <v>18459.3</v>
      </c>
    </row>
    <row r="39" spans="1:8" ht="14.25" customHeight="1">
      <c r="A39" s="56"/>
      <c r="B39" s="20" t="s">
        <v>34</v>
      </c>
      <c r="C39" s="13">
        <f>SUM(C40:C46)</f>
        <v>88117</v>
      </c>
      <c r="D39" s="22"/>
      <c r="E39" s="12"/>
      <c r="F39" s="22"/>
      <c r="G39" s="12">
        <f>SUM(G40:G46)</f>
        <v>14021720.5583</v>
      </c>
      <c r="H39" s="24">
        <f>SUM(H40:H46)</f>
        <v>1224924.7000000002</v>
      </c>
    </row>
    <row r="40" spans="1:8" ht="14.25" customHeight="1">
      <c r="A40" s="56">
        <v>30</v>
      </c>
      <c r="B40" s="21" t="s">
        <v>35</v>
      </c>
      <c r="C40" s="38">
        <v>35459</v>
      </c>
      <c r="D40" s="22">
        <v>13741.99</v>
      </c>
      <c r="E40" s="17">
        <v>1</v>
      </c>
      <c r="F40" s="22">
        <f t="shared" si="0"/>
        <v>13741.99</v>
      </c>
      <c r="G40" s="22">
        <v>7001729.19</v>
      </c>
      <c r="H40" s="26">
        <f>ROUND(((C40*F40+G40)/1000),1)</f>
        <v>494279</v>
      </c>
    </row>
    <row r="41" spans="1:8" ht="14.25" customHeight="1">
      <c r="A41" s="56">
        <v>31</v>
      </c>
      <c r="B41" s="21" t="s">
        <v>36</v>
      </c>
      <c r="C41" s="16">
        <v>11249</v>
      </c>
      <c r="D41" s="22">
        <v>13741.99</v>
      </c>
      <c r="E41" s="17">
        <v>1</v>
      </c>
      <c r="F41" s="22">
        <f t="shared" si="0"/>
        <v>13741.99</v>
      </c>
      <c r="G41" s="22">
        <v>2081724</v>
      </c>
      <c r="H41" s="26">
        <f aca="true" t="shared" si="3" ref="H41:H46">ROUND(((C41*F41+G41)/1000),1)</f>
        <v>156665.4</v>
      </c>
    </row>
    <row r="42" spans="1:8" ht="14.25" customHeight="1">
      <c r="A42" s="56">
        <v>32</v>
      </c>
      <c r="B42" s="21" t="s">
        <v>37</v>
      </c>
      <c r="C42" s="16">
        <v>5478</v>
      </c>
      <c r="D42" s="22">
        <v>13741.99</v>
      </c>
      <c r="E42" s="17">
        <v>1</v>
      </c>
      <c r="F42" s="22">
        <f t="shared" si="0"/>
        <v>13741.99</v>
      </c>
      <c r="G42" s="22">
        <v>1129400</v>
      </c>
      <c r="H42" s="26">
        <f t="shared" si="3"/>
        <v>76408</v>
      </c>
    </row>
    <row r="43" spans="1:8" ht="14.25" customHeight="1">
      <c r="A43" s="56">
        <v>33</v>
      </c>
      <c r="B43" s="21" t="s">
        <v>38</v>
      </c>
      <c r="C43" s="38">
        <v>2288</v>
      </c>
      <c r="D43" s="22">
        <v>13741.99</v>
      </c>
      <c r="E43" s="17">
        <v>1</v>
      </c>
      <c r="F43" s="22">
        <f t="shared" si="0"/>
        <v>13741.99</v>
      </c>
      <c r="G43" s="22">
        <v>471625.0968</v>
      </c>
      <c r="H43" s="26">
        <f t="shared" si="3"/>
        <v>31913.3</v>
      </c>
    </row>
    <row r="44" spans="1:8" ht="14.25" customHeight="1">
      <c r="A44" s="56">
        <v>34</v>
      </c>
      <c r="B44" s="21" t="s">
        <v>39</v>
      </c>
      <c r="C44" s="38">
        <v>4190</v>
      </c>
      <c r="D44" s="22">
        <v>13741.99</v>
      </c>
      <c r="E44" s="17">
        <v>1</v>
      </c>
      <c r="F44" s="22">
        <f t="shared" si="0"/>
        <v>13741.99</v>
      </c>
      <c r="G44" s="22">
        <v>0</v>
      </c>
      <c r="H44" s="26">
        <f t="shared" si="3"/>
        <v>57578.9</v>
      </c>
    </row>
    <row r="45" spans="1:8" ht="14.25" customHeight="1">
      <c r="A45" s="56">
        <v>35</v>
      </c>
      <c r="B45" s="21" t="s">
        <v>40</v>
      </c>
      <c r="C45" s="38">
        <v>17000</v>
      </c>
      <c r="D45" s="22">
        <v>13741.99</v>
      </c>
      <c r="E45" s="17">
        <v>1</v>
      </c>
      <c r="F45" s="22">
        <f t="shared" si="0"/>
        <v>13741.99</v>
      </c>
      <c r="G45" s="22">
        <v>3337242.2715</v>
      </c>
      <c r="H45" s="26">
        <f t="shared" si="3"/>
        <v>236951.1</v>
      </c>
    </row>
    <row r="46" spans="1:8" ht="14.25" customHeight="1">
      <c r="A46" s="56">
        <v>36</v>
      </c>
      <c r="B46" s="21" t="s">
        <v>41</v>
      </c>
      <c r="C46" s="38">
        <v>12453</v>
      </c>
      <c r="D46" s="22">
        <v>13741.99</v>
      </c>
      <c r="E46" s="17">
        <v>1</v>
      </c>
      <c r="F46" s="22">
        <f t="shared" si="0"/>
        <v>13741.99</v>
      </c>
      <c r="G46" s="22">
        <v>0</v>
      </c>
      <c r="H46" s="26">
        <f t="shared" si="3"/>
        <v>171129</v>
      </c>
    </row>
    <row r="47" spans="1:8" ht="14.25" customHeight="1">
      <c r="A47" s="56"/>
      <c r="B47" s="20" t="s">
        <v>42</v>
      </c>
      <c r="C47" s="13">
        <f>SUM(C48:C53)</f>
        <v>48646</v>
      </c>
      <c r="D47" s="22"/>
      <c r="E47" s="12"/>
      <c r="F47" s="22"/>
      <c r="G47" s="12">
        <f>SUM(G48:G53)</f>
        <v>4496083.54386</v>
      </c>
      <c r="H47" s="24">
        <f>SUM(H48:H53)</f>
        <v>678275.8</v>
      </c>
    </row>
    <row r="48" spans="1:8" ht="14.25" customHeight="1">
      <c r="A48" s="56">
        <v>37</v>
      </c>
      <c r="B48" s="21" t="s">
        <v>43</v>
      </c>
      <c r="C48" s="38">
        <v>1832</v>
      </c>
      <c r="D48" s="22">
        <v>13741.99</v>
      </c>
      <c r="E48" s="17">
        <v>1</v>
      </c>
      <c r="F48" s="22">
        <f t="shared" si="0"/>
        <v>13741.99</v>
      </c>
      <c r="G48" s="22">
        <v>377629.88519999996</v>
      </c>
      <c r="H48" s="26">
        <f>ROUND(((C48*F48+G48)/1000),1)</f>
        <v>25553</v>
      </c>
    </row>
    <row r="49" spans="1:8" ht="14.25" customHeight="1">
      <c r="A49" s="56">
        <v>38</v>
      </c>
      <c r="B49" s="21" t="s">
        <v>44</v>
      </c>
      <c r="C49" s="38">
        <v>1358</v>
      </c>
      <c r="D49" s="22">
        <v>13741.99</v>
      </c>
      <c r="E49" s="17">
        <v>1.2</v>
      </c>
      <c r="F49" s="22">
        <f t="shared" si="0"/>
        <v>16490.388</v>
      </c>
      <c r="G49" s="22">
        <v>335909.20356</v>
      </c>
      <c r="H49" s="26">
        <f>ROUND(((C49*F49+G49)/1000),1)</f>
        <v>22729.9</v>
      </c>
    </row>
    <row r="50" spans="1:8" ht="14.25" customHeight="1">
      <c r="A50" s="56">
        <v>39</v>
      </c>
      <c r="B50" s="21" t="s">
        <v>45</v>
      </c>
      <c r="C50" s="16">
        <v>19038</v>
      </c>
      <c r="D50" s="22">
        <v>13741.99</v>
      </c>
      <c r="E50" s="17">
        <v>1</v>
      </c>
      <c r="F50" s="22">
        <f t="shared" si="0"/>
        <v>13741.99</v>
      </c>
      <c r="G50" s="22">
        <v>30000</v>
      </c>
      <c r="H50" s="26">
        <f>ROUND(((C50*F50+G50)/1000),1)</f>
        <v>261650</v>
      </c>
    </row>
    <row r="51" spans="1:8" ht="14.25" customHeight="1">
      <c r="A51" s="56">
        <v>40</v>
      </c>
      <c r="B51" s="21" t="s">
        <v>46</v>
      </c>
      <c r="C51" s="38">
        <v>4166</v>
      </c>
      <c r="D51" s="22">
        <v>13741.99</v>
      </c>
      <c r="E51" s="17">
        <v>1</v>
      </c>
      <c r="F51" s="22">
        <f t="shared" si="0"/>
        <v>13741.99</v>
      </c>
      <c r="G51" s="22">
        <v>858736.9550999999</v>
      </c>
      <c r="H51" s="26">
        <f>ROUND(((C51*F51+G51)/1000),1)</f>
        <v>58107.9</v>
      </c>
    </row>
    <row r="52" spans="1:8" ht="14.25" customHeight="1">
      <c r="A52" s="56">
        <v>41</v>
      </c>
      <c r="B52" s="21" t="s">
        <v>47</v>
      </c>
      <c r="C52" s="16">
        <v>8112</v>
      </c>
      <c r="D52" s="22">
        <v>13741.99</v>
      </c>
      <c r="E52" s="17">
        <v>1</v>
      </c>
      <c r="F52" s="22">
        <f t="shared" si="0"/>
        <v>13741.99</v>
      </c>
      <c r="G52" s="22">
        <v>19800</v>
      </c>
      <c r="H52" s="26">
        <f>ROUND(((C52*F52+G52)/1000),1)</f>
        <v>111494.8</v>
      </c>
    </row>
    <row r="53" spans="1:8" ht="14.25" customHeight="1">
      <c r="A53" s="56">
        <v>42</v>
      </c>
      <c r="B53" s="21" t="s">
        <v>48</v>
      </c>
      <c r="C53" s="38">
        <v>14140</v>
      </c>
      <c r="D53" s="22">
        <v>13741.99</v>
      </c>
      <c r="E53" s="37">
        <v>1.008</v>
      </c>
      <c r="F53" s="22">
        <f t="shared" si="0"/>
        <v>13851.92592</v>
      </c>
      <c r="G53" s="22">
        <v>2874007.5</v>
      </c>
      <c r="H53" s="26">
        <f>ROUND(((C53*F53+G53)/1000),1)</f>
        <v>198740.2</v>
      </c>
    </row>
    <row r="54" spans="1:8" ht="14.25" customHeight="1">
      <c r="A54" s="56"/>
      <c r="B54" s="20" t="s">
        <v>49</v>
      </c>
      <c r="C54" s="13">
        <f>SUM(C55:C68)</f>
        <v>76365</v>
      </c>
      <c r="D54" s="22"/>
      <c r="E54" s="12"/>
      <c r="F54" s="22"/>
      <c r="G54" s="12">
        <f>SUM(G55:G68)</f>
        <v>4383856.166479999</v>
      </c>
      <c r="H54" s="24">
        <f>SUM(H55:H68)</f>
        <v>1123793</v>
      </c>
    </row>
    <row r="55" spans="1:8" ht="14.25" customHeight="1">
      <c r="A55" s="56">
        <v>43</v>
      </c>
      <c r="B55" s="21" t="s">
        <v>50</v>
      </c>
      <c r="C55" s="38">
        <v>13086</v>
      </c>
      <c r="D55" s="22">
        <v>13741.99</v>
      </c>
      <c r="E55" s="17">
        <v>1.15</v>
      </c>
      <c r="F55" s="22">
        <f t="shared" si="0"/>
        <v>15803.288499999999</v>
      </c>
      <c r="G55" s="22">
        <v>24771.66</v>
      </c>
      <c r="H55" s="26">
        <f>ROUND(((C55*F55+G55)/1000),1)</f>
        <v>206826.6</v>
      </c>
    </row>
    <row r="56" spans="1:8" ht="14.25" customHeight="1">
      <c r="A56" s="56">
        <v>44</v>
      </c>
      <c r="B56" s="21" t="s">
        <v>51</v>
      </c>
      <c r="C56" s="38">
        <v>2200</v>
      </c>
      <c r="D56" s="22">
        <v>13741.99</v>
      </c>
      <c r="E56" s="17">
        <v>1</v>
      </c>
      <c r="F56" s="22">
        <f t="shared" si="0"/>
        <v>13741.99</v>
      </c>
      <c r="G56" s="22">
        <v>23300</v>
      </c>
      <c r="H56" s="26">
        <f aca="true" t="shared" si="4" ref="H56:H68">ROUND(((C56*F56+G56)/1000),1)</f>
        <v>30255.7</v>
      </c>
    </row>
    <row r="57" spans="1:8" ht="14.25" customHeight="1">
      <c r="A57" s="56">
        <v>45</v>
      </c>
      <c r="B57" s="21" t="s">
        <v>52</v>
      </c>
      <c r="C57" s="38">
        <v>1464</v>
      </c>
      <c r="D57" s="22">
        <v>13741.99</v>
      </c>
      <c r="E57" s="17">
        <v>1</v>
      </c>
      <c r="F57" s="22">
        <f t="shared" si="0"/>
        <v>13741.99</v>
      </c>
      <c r="G57" s="22">
        <v>141201.6</v>
      </c>
      <c r="H57" s="26">
        <f t="shared" si="4"/>
        <v>20259.5</v>
      </c>
    </row>
    <row r="58" spans="1:8" ht="14.25" customHeight="1">
      <c r="A58" s="56">
        <v>46</v>
      </c>
      <c r="B58" s="21" t="s">
        <v>53</v>
      </c>
      <c r="C58" s="38">
        <v>8060</v>
      </c>
      <c r="D58" s="22">
        <v>13741.99</v>
      </c>
      <c r="E58" s="17">
        <v>1</v>
      </c>
      <c r="F58" s="22">
        <f t="shared" si="0"/>
        <v>13741.99</v>
      </c>
      <c r="G58" s="22">
        <v>127089.36</v>
      </c>
      <c r="H58" s="26">
        <f t="shared" si="4"/>
        <v>110887.5</v>
      </c>
    </row>
    <row r="59" spans="1:8" ht="14.25" customHeight="1">
      <c r="A59" s="56">
        <v>47</v>
      </c>
      <c r="B59" s="21" t="s">
        <v>54</v>
      </c>
      <c r="C59" s="38">
        <v>3464</v>
      </c>
      <c r="D59" s="22">
        <v>13741.99</v>
      </c>
      <c r="E59" s="17">
        <v>1.15</v>
      </c>
      <c r="F59" s="22">
        <f t="shared" si="0"/>
        <v>15803.288499999999</v>
      </c>
      <c r="G59" s="22">
        <v>10000</v>
      </c>
      <c r="H59" s="26">
        <f t="shared" si="4"/>
        <v>54752.6</v>
      </c>
    </row>
    <row r="60" spans="1:8" ht="14.25" customHeight="1">
      <c r="A60" s="56">
        <v>48</v>
      </c>
      <c r="B60" s="21" t="s">
        <v>55</v>
      </c>
      <c r="C60" s="38">
        <v>3748</v>
      </c>
      <c r="D60" s="22">
        <v>13741.99</v>
      </c>
      <c r="E60" s="17">
        <v>1</v>
      </c>
      <c r="F60" s="22">
        <f t="shared" si="0"/>
        <v>13741.99</v>
      </c>
      <c r="G60" s="22">
        <v>0</v>
      </c>
      <c r="H60" s="26">
        <f t="shared" si="4"/>
        <v>51505</v>
      </c>
    </row>
    <row r="61" spans="1:8" ht="14.25" customHeight="1">
      <c r="A61" s="56">
        <v>49</v>
      </c>
      <c r="B61" s="21" t="s">
        <v>56</v>
      </c>
      <c r="C61" s="38">
        <v>3049</v>
      </c>
      <c r="D61" s="22">
        <v>13741.99</v>
      </c>
      <c r="E61" s="17">
        <v>1.1</v>
      </c>
      <c r="F61" s="22">
        <f t="shared" si="0"/>
        <v>15116.189</v>
      </c>
      <c r="G61" s="22">
        <v>30000</v>
      </c>
      <c r="H61" s="26">
        <f t="shared" si="4"/>
        <v>46119.3</v>
      </c>
    </row>
    <row r="62" spans="1:8" ht="14.25" customHeight="1">
      <c r="A62" s="56">
        <v>50</v>
      </c>
      <c r="B62" s="21" t="s">
        <v>57</v>
      </c>
      <c r="C62" s="38">
        <v>5272</v>
      </c>
      <c r="D62" s="22">
        <v>13741.99</v>
      </c>
      <c r="E62" s="17">
        <v>1</v>
      </c>
      <c r="F62" s="22">
        <f t="shared" si="0"/>
        <v>13741.99</v>
      </c>
      <c r="G62" s="22">
        <v>1466.71</v>
      </c>
      <c r="H62" s="26">
        <f t="shared" si="4"/>
        <v>72449.2</v>
      </c>
    </row>
    <row r="63" spans="1:8" ht="14.25" customHeight="1">
      <c r="A63" s="56">
        <v>51</v>
      </c>
      <c r="B63" s="21" t="s">
        <v>58</v>
      </c>
      <c r="C63" s="38">
        <v>7460</v>
      </c>
      <c r="D63" s="22">
        <v>13741.99</v>
      </c>
      <c r="E63" s="17">
        <v>1.15</v>
      </c>
      <c r="F63" s="22">
        <f t="shared" si="0"/>
        <v>15803.288499999999</v>
      </c>
      <c r="G63" s="22">
        <v>1768387.98315</v>
      </c>
      <c r="H63" s="26">
        <f t="shared" si="4"/>
        <v>119660.9</v>
      </c>
    </row>
    <row r="64" spans="1:8" ht="14.25" customHeight="1">
      <c r="A64" s="56">
        <v>52</v>
      </c>
      <c r="B64" s="21" t="s">
        <v>59</v>
      </c>
      <c r="C64" s="38">
        <v>3870</v>
      </c>
      <c r="D64" s="22">
        <v>13741.99</v>
      </c>
      <c r="E64" s="17">
        <v>1</v>
      </c>
      <c r="F64" s="22">
        <f t="shared" si="0"/>
        <v>13741.99</v>
      </c>
      <c r="G64" s="22">
        <v>0</v>
      </c>
      <c r="H64" s="26">
        <f t="shared" si="4"/>
        <v>53181.5</v>
      </c>
    </row>
    <row r="65" spans="1:8" ht="14.25" customHeight="1">
      <c r="A65" s="56">
        <v>53</v>
      </c>
      <c r="B65" s="21" t="s">
        <v>60</v>
      </c>
      <c r="C65" s="38">
        <v>7773</v>
      </c>
      <c r="D65" s="22">
        <v>13741.99</v>
      </c>
      <c r="E65" s="17">
        <v>1.15</v>
      </c>
      <c r="F65" s="22">
        <f t="shared" si="0"/>
        <v>15803.288499999999</v>
      </c>
      <c r="G65" s="22">
        <v>1842347.3733299999</v>
      </c>
      <c r="H65" s="26">
        <f t="shared" si="4"/>
        <v>124681.3</v>
      </c>
    </row>
    <row r="66" spans="1:8" ht="14.25" customHeight="1">
      <c r="A66" s="56">
        <v>54</v>
      </c>
      <c r="B66" s="21" t="s">
        <v>61</v>
      </c>
      <c r="C66" s="16">
        <v>6449</v>
      </c>
      <c r="D66" s="22">
        <v>13741.99</v>
      </c>
      <c r="E66" s="17">
        <v>1</v>
      </c>
      <c r="F66" s="22">
        <f t="shared" si="0"/>
        <v>13741.99</v>
      </c>
      <c r="G66" s="22">
        <v>912.5</v>
      </c>
      <c r="H66" s="26">
        <f t="shared" si="4"/>
        <v>88623</v>
      </c>
    </row>
    <row r="67" spans="1:8" ht="14.25" customHeight="1">
      <c r="A67" s="56">
        <v>55</v>
      </c>
      <c r="B67" s="21" t="s">
        <v>62</v>
      </c>
      <c r="C67" s="38">
        <v>7226</v>
      </c>
      <c r="D67" s="22">
        <v>13741.99</v>
      </c>
      <c r="E67" s="37">
        <v>1.003</v>
      </c>
      <c r="F67" s="22">
        <f t="shared" si="0"/>
        <v>13783.215969999997</v>
      </c>
      <c r="G67" s="22">
        <v>52497.4</v>
      </c>
      <c r="H67" s="26">
        <f t="shared" si="4"/>
        <v>99650</v>
      </c>
    </row>
    <row r="68" spans="1:8" ht="14.25" customHeight="1">
      <c r="A68" s="56">
        <v>56</v>
      </c>
      <c r="B68" s="21" t="s">
        <v>63</v>
      </c>
      <c r="C68" s="38">
        <v>3244</v>
      </c>
      <c r="D68" s="22">
        <v>13741.99</v>
      </c>
      <c r="E68" s="17">
        <v>1</v>
      </c>
      <c r="F68" s="22">
        <f t="shared" si="0"/>
        <v>13741.99</v>
      </c>
      <c r="G68" s="22">
        <v>361881.58</v>
      </c>
      <c r="H68" s="26">
        <f t="shared" si="4"/>
        <v>44940.9</v>
      </c>
    </row>
    <row r="69" spans="1:8" ht="14.25" customHeight="1">
      <c r="A69" s="56"/>
      <c r="B69" s="20" t="s">
        <v>64</v>
      </c>
      <c r="C69" s="13">
        <f>SUM(C70:C75)</f>
        <v>33883</v>
      </c>
      <c r="D69" s="22"/>
      <c r="E69" s="12"/>
      <c r="F69" s="22"/>
      <c r="G69" s="12">
        <f>SUM(G70:G75)</f>
        <v>4561969.5420672</v>
      </c>
      <c r="H69" s="24">
        <f>SUM(H70:H75)</f>
        <v>565116.5</v>
      </c>
    </row>
    <row r="70" spans="1:8" ht="14.25" customHeight="1">
      <c r="A70" s="56">
        <v>57</v>
      </c>
      <c r="B70" s="21" t="s">
        <v>65</v>
      </c>
      <c r="C70" s="38">
        <v>2927</v>
      </c>
      <c r="D70" s="22">
        <v>13741.99</v>
      </c>
      <c r="E70" s="17">
        <v>1.15</v>
      </c>
      <c r="F70" s="22">
        <f t="shared" si="0"/>
        <v>15803.288499999999</v>
      </c>
      <c r="G70" s="22">
        <v>524852.02</v>
      </c>
      <c r="H70" s="26">
        <f>ROUND(((C70*F70+G70)/1000),1)</f>
        <v>46781.1</v>
      </c>
    </row>
    <row r="71" spans="1:8" ht="14.25" customHeight="1">
      <c r="A71" s="56">
        <v>58</v>
      </c>
      <c r="B71" s="21" t="s">
        <v>66</v>
      </c>
      <c r="C71" s="38">
        <v>10248</v>
      </c>
      <c r="D71" s="22">
        <v>13741.99</v>
      </c>
      <c r="E71" s="17">
        <v>1.152</v>
      </c>
      <c r="F71" s="22">
        <f t="shared" si="0"/>
        <v>15830.772479999998</v>
      </c>
      <c r="G71" s="22">
        <v>2543014.2108671996</v>
      </c>
      <c r="H71" s="26">
        <f>ROUND(((C71*F71+G71)/1000),1)</f>
        <v>164776.8</v>
      </c>
    </row>
    <row r="72" spans="1:8" ht="14.25" customHeight="1">
      <c r="A72" s="56">
        <v>59</v>
      </c>
      <c r="B72" s="21" t="s">
        <v>67</v>
      </c>
      <c r="C72" s="38">
        <v>4912</v>
      </c>
      <c r="D72" s="22">
        <v>13741.99</v>
      </c>
      <c r="E72" s="17">
        <v>1.16</v>
      </c>
      <c r="F72" s="22">
        <f t="shared" si="0"/>
        <v>15940.7084</v>
      </c>
      <c r="G72" s="22">
        <v>229400</v>
      </c>
      <c r="H72" s="26">
        <f>ROUND(((C72*F72+G72)/1000),1)</f>
        <v>78530.2</v>
      </c>
    </row>
    <row r="73" spans="1:8" ht="14.25" customHeight="1">
      <c r="A73" s="56">
        <v>60</v>
      </c>
      <c r="B73" s="21" t="s">
        <v>68</v>
      </c>
      <c r="C73" s="38">
        <v>3758</v>
      </c>
      <c r="D73" s="22">
        <v>13741.99</v>
      </c>
      <c r="E73" s="17">
        <v>1.5</v>
      </c>
      <c r="F73" s="22">
        <f t="shared" si="0"/>
        <v>20612.985</v>
      </c>
      <c r="G73" s="22">
        <v>1209718.4112</v>
      </c>
      <c r="H73" s="26">
        <f>ROUND(((C73*F73+G73)/1000),1)</f>
        <v>78673.3</v>
      </c>
    </row>
    <row r="74" spans="1:8" ht="14.25" customHeight="1">
      <c r="A74" s="56">
        <v>61</v>
      </c>
      <c r="B74" s="21" t="s">
        <v>69</v>
      </c>
      <c r="C74" s="38">
        <v>1260</v>
      </c>
      <c r="D74" s="22">
        <v>13741.99</v>
      </c>
      <c r="E74" s="17">
        <v>1.5</v>
      </c>
      <c r="F74" s="22">
        <f t="shared" si="0"/>
        <v>20612.985</v>
      </c>
      <c r="G74" s="22">
        <v>4984.9</v>
      </c>
      <c r="H74" s="26">
        <f>ROUND(((C74*F74+G74)/1000),1)</f>
        <v>25977.3</v>
      </c>
    </row>
    <row r="75" spans="1:8" ht="14.25" customHeight="1">
      <c r="A75" s="56">
        <v>62</v>
      </c>
      <c r="B75" s="21" t="s">
        <v>70</v>
      </c>
      <c r="C75" s="38">
        <v>10778</v>
      </c>
      <c r="D75" s="22">
        <v>13741.99</v>
      </c>
      <c r="E75" s="17">
        <v>1.15</v>
      </c>
      <c r="F75" s="22">
        <f aca="true" t="shared" si="5" ref="F75:F100">D75*E75</f>
        <v>15803.288499999999</v>
      </c>
      <c r="G75" s="22">
        <v>50000</v>
      </c>
      <c r="H75" s="26">
        <f>ROUND(((C75*F75+G75)/1000),1)</f>
        <v>170377.8</v>
      </c>
    </row>
    <row r="76" spans="1:8" ht="14.25" customHeight="1">
      <c r="A76" s="56"/>
      <c r="B76" s="20" t="s">
        <v>71</v>
      </c>
      <c r="C76" s="13">
        <f>SUM(C77:C88)</f>
        <v>73090</v>
      </c>
      <c r="D76" s="22"/>
      <c r="E76" s="12"/>
      <c r="F76" s="22"/>
      <c r="G76" s="12">
        <f>SUM(G77:G88)</f>
        <v>4296928.249</v>
      </c>
      <c r="H76" s="24">
        <f>SUM(H77:H88)</f>
        <v>1254596.9</v>
      </c>
    </row>
    <row r="77" spans="1:8" ht="14.25" customHeight="1">
      <c r="A77" s="56">
        <v>63</v>
      </c>
      <c r="B77" s="21" t="s">
        <v>72</v>
      </c>
      <c r="C77" s="38">
        <v>1677</v>
      </c>
      <c r="D77" s="22">
        <v>13741.99</v>
      </c>
      <c r="E77" s="17">
        <v>1.4</v>
      </c>
      <c r="F77" s="22">
        <f t="shared" si="5"/>
        <v>19238.786</v>
      </c>
      <c r="G77" s="22">
        <v>93554.88</v>
      </c>
      <c r="H77" s="26">
        <f>ROUND(((C77*F77+G77)/1000),1)</f>
        <v>32357</v>
      </c>
    </row>
    <row r="78" spans="1:8" ht="14.25" customHeight="1">
      <c r="A78" s="56">
        <v>64</v>
      </c>
      <c r="B78" s="21" t="s">
        <v>73</v>
      </c>
      <c r="C78" s="16">
        <v>5334</v>
      </c>
      <c r="D78" s="22">
        <v>13741.99</v>
      </c>
      <c r="E78" s="17">
        <v>1.21</v>
      </c>
      <c r="F78" s="22">
        <f t="shared" si="5"/>
        <v>16627.8079</v>
      </c>
      <c r="G78" s="22">
        <v>90000</v>
      </c>
      <c r="H78" s="26">
        <f aca="true" t="shared" si="6" ref="H78:H88">ROUND(((C78*F78+G78)/1000),1)</f>
        <v>88782.7</v>
      </c>
    </row>
    <row r="79" spans="1:8" ht="14.25" customHeight="1">
      <c r="A79" s="56">
        <v>65</v>
      </c>
      <c r="B79" s="21" t="s">
        <v>74</v>
      </c>
      <c r="C79" s="16">
        <v>4500</v>
      </c>
      <c r="D79" s="22">
        <v>13741.99</v>
      </c>
      <c r="E79" s="17">
        <v>1.4</v>
      </c>
      <c r="F79" s="22">
        <f t="shared" si="5"/>
        <v>19238.786</v>
      </c>
      <c r="G79" s="22">
        <v>390000</v>
      </c>
      <c r="H79" s="26">
        <f t="shared" si="6"/>
        <v>86964.5</v>
      </c>
    </row>
    <row r="80" spans="1:8" ht="14.25" customHeight="1">
      <c r="A80" s="56">
        <v>66</v>
      </c>
      <c r="B80" s="21" t="s">
        <v>75</v>
      </c>
      <c r="C80" s="38">
        <v>2215</v>
      </c>
      <c r="D80" s="22">
        <v>13741.99</v>
      </c>
      <c r="E80" s="17">
        <v>1.3</v>
      </c>
      <c r="F80" s="22">
        <f t="shared" si="5"/>
        <v>17864.587</v>
      </c>
      <c r="G80" s="22">
        <v>0</v>
      </c>
      <c r="H80" s="26">
        <f t="shared" si="6"/>
        <v>39570.1</v>
      </c>
    </row>
    <row r="81" spans="1:8" ht="14.25" customHeight="1">
      <c r="A81" s="56">
        <v>67</v>
      </c>
      <c r="B81" s="21" t="s">
        <v>76</v>
      </c>
      <c r="C81" s="38">
        <v>7962</v>
      </c>
      <c r="D81" s="22">
        <v>13741.99</v>
      </c>
      <c r="E81" s="17">
        <v>1.175</v>
      </c>
      <c r="F81" s="22">
        <f t="shared" si="5"/>
        <v>16146.83825</v>
      </c>
      <c r="G81" s="22">
        <v>776178.7</v>
      </c>
      <c r="H81" s="26">
        <f t="shared" si="6"/>
        <v>129337.3</v>
      </c>
    </row>
    <row r="82" spans="1:8" ht="14.25" customHeight="1">
      <c r="A82" s="56">
        <v>68</v>
      </c>
      <c r="B82" s="21" t="s">
        <v>77</v>
      </c>
      <c r="C82" s="38">
        <v>8826</v>
      </c>
      <c r="D82" s="22">
        <v>13741.99</v>
      </c>
      <c r="E82" s="17">
        <v>1.25</v>
      </c>
      <c r="F82" s="22">
        <f t="shared" si="5"/>
        <v>17177.4875</v>
      </c>
      <c r="G82" s="22">
        <v>816913</v>
      </c>
      <c r="H82" s="26">
        <f t="shared" si="6"/>
        <v>152425.4</v>
      </c>
    </row>
    <row r="83" spans="1:8" ht="14.25" customHeight="1">
      <c r="A83" s="56">
        <v>69</v>
      </c>
      <c r="B83" s="21" t="s">
        <v>78</v>
      </c>
      <c r="C83" s="38">
        <v>10629</v>
      </c>
      <c r="D83" s="22">
        <v>13741.99</v>
      </c>
      <c r="E83" s="17">
        <v>1.23</v>
      </c>
      <c r="F83" s="22">
        <f t="shared" si="5"/>
        <v>16902.647699999998</v>
      </c>
      <c r="G83" s="22">
        <v>293245.61</v>
      </c>
      <c r="H83" s="26">
        <f t="shared" si="6"/>
        <v>179951.5</v>
      </c>
    </row>
    <row r="84" spans="1:8" ht="14.25" customHeight="1">
      <c r="A84" s="56">
        <v>70</v>
      </c>
      <c r="B84" s="21" t="s">
        <v>79</v>
      </c>
      <c r="C84" s="38">
        <v>7796</v>
      </c>
      <c r="D84" s="22">
        <v>13741.99</v>
      </c>
      <c r="E84" s="17">
        <v>1.3</v>
      </c>
      <c r="F84" s="22">
        <f t="shared" si="5"/>
        <v>17864.587</v>
      </c>
      <c r="G84" s="22">
        <v>320807</v>
      </c>
      <c r="H84" s="26">
        <f t="shared" si="6"/>
        <v>139593.1</v>
      </c>
    </row>
    <row r="85" spans="1:8" ht="14.25" customHeight="1">
      <c r="A85" s="56">
        <v>71</v>
      </c>
      <c r="B85" s="21" t="s">
        <v>80</v>
      </c>
      <c r="C85" s="38">
        <v>7747</v>
      </c>
      <c r="D85" s="22">
        <v>13741.99</v>
      </c>
      <c r="E85" s="17">
        <v>1.2</v>
      </c>
      <c r="F85" s="22">
        <f t="shared" si="5"/>
        <v>16490.388</v>
      </c>
      <c r="G85" s="22">
        <v>0</v>
      </c>
      <c r="H85" s="26">
        <f t="shared" si="6"/>
        <v>127751</v>
      </c>
    </row>
    <row r="86" spans="1:8" ht="14.25" customHeight="1">
      <c r="A86" s="56">
        <v>72</v>
      </c>
      <c r="B86" s="21" t="s">
        <v>81</v>
      </c>
      <c r="C86" s="38">
        <v>8080</v>
      </c>
      <c r="D86" s="22">
        <v>13741.99</v>
      </c>
      <c r="E86" s="17">
        <v>1.15</v>
      </c>
      <c r="F86" s="22">
        <f t="shared" si="5"/>
        <v>15803.288499999999</v>
      </c>
      <c r="G86" s="22">
        <v>0</v>
      </c>
      <c r="H86" s="26">
        <f t="shared" si="6"/>
        <v>127690.6</v>
      </c>
    </row>
    <row r="87" spans="1:8" ht="14.25" customHeight="1">
      <c r="A87" s="56">
        <v>73</v>
      </c>
      <c r="B87" s="21" t="s">
        <v>82</v>
      </c>
      <c r="C87" s="16">
        <v>3100</v>
      </c>
      <c r="D87" s="22">
        <v>13741.99</v>
      </c>
      <c r="E87" s="17">
        <v>1.4</v>
      </c>
      <c r="F87" s="22">
        <f t="shared" si="5"/>
        <v>19238.786</v>
      </c>
      <c r="G87" s="22">
        <v>894603.5490000001</v>
      </c>
      <c r="H87" s="26">
        <f t="shared" si="6"/>
        <v>60534.8</v>
      </c>
    </row>
    <row r="88" spans="1:8" ht="14.25" customHeight="1">
      <c r="A88" s="56">
        <v>74</v>
      </c>
      <c r="B88" s="21" t="s">
        <v>83</v>
      </c>
      <c r="C88" s="38">
        <v>5224</v>
      </c>
      <c r="D88" s="22">
        <v>13741.99</v>
      </c>
      <c r="E88" s="17">
        <v>1.24</v>
      </c>
      <c r="F88" s="22">
        <f t="shared" si="5"/>
        <v>17040.0676</v>
      </c>
      <c r="G88" s="22">
        <v>621625.51</v>
      </c>
      <c r="H88" s="26">
        <f t="shared" si="6"/>
        <v>89638.9</v>
      </c>
    </row>
    <row r="89" spans="1:8" ht="14.25" customHeight="1">
      <c r="A89" s="56"/>
      <c r="B89" s="20" t="s">
        <v>84</v>
      </c>
      <c r="C89" s="13">
        <f>SUM(C90:C98)</f>
        <v>19411</v>
      </c>
      <c r="D89" s="22"/>
      <c r="E89" s="12"/>
      <c r="F89" s="22"/>
      <c r="G89" s="12">
        <f>SUM(G90:G98)</f>
        <v>1130859.73</v>
      </c>
      <c r="H89" s="24">
        <f>SUM(H90:H98)</f>
        <v>362084.3</v>
      </c>
    </row>
    <row r="90" spans="1:8" ht="14.25" customHeight="1">
      <c r="A90" s="56">
        <v>75</v>
      </c>
      <c r="B90" s="21" t="s">
        <v>85</v>
      </c>
      <c r="C90" s="38">
        <v>4266</v>
      </c>
      <c r="D90" s="22">
        <v>13741.99</v>
      </c>
      <c r="E90" s="17">
        <v>1.56</v>
      </c>
      <c r="F90" s="22">
        <f t="shared" si="5"/>
        <v>21437.5044</v>
      </c>
      <c r="G90" s="22">
        <v>162630.85</v>
      </c>
      <c r="H90" s="26">
        <f>ROUND(((C90*F90+G90)/1000),1)</f>
        <v>91615</v>
      </c>
    </row>
    <row r="91" spans="1:8" ht="14.25" customHeight="1">
      <c r="A91" s="56">
        <v>76</v>
      </c>
      <c r="B91" s="21" t="s">
        <v>86</v>
      </c>
      <c r="C91" s="38">
        <v>5534</v>
      </c>
      <c r="D91" s="22">
        <v>13741.99</v>
      </c>
      <c r="E91" s="17">
        <v>1.2</v>
      </c>
      <c r="F91" s="22">
        <f t="shared" si="5"/>
        <v>16490.388</v>
      </c>
      <c r="G91" s="22">
        <v>192555.51</v>
      </c>
      <c r="H91" s="26">
        <f aca="true" t="shared" si="7" ref="H91:H98">ROUND(((C91*F91+G91)/1000),1)</f>
        <v>91450.4</v>
      </c>
    </row>
    <row r="92" spans="1:8" ht="14.25" customHeight="1">
      <c r="A92" s="56">
        <v>77</v>
      </c>
      <c r="B92" s="21" t="s">
        <v>87</v>
      </c>
      <c r="C92" s="38">
        <v>3706</v>
      </c>
      <c r="D92" s="22">
        <v>13741.99</v>
      </c>
      <c r="E92" s="17">
        <v>1.27</v>
      </c>
      <c r="F92" s="22">
        <f t="shared" si="5"/>
        <v>17452.3273</v>
      </c>
      <c r="G92" s="22">
        <v>145000</v>
      </c>
      <c r="H92" s="26">
        <f t="shared" si="7"/>
        <v>64823.3</v>
      </c>
    </row>
    <row r="93" spans="1:8" ht="14.25" customHeight="1">
      <c r="A93" s="56">
        <v>78</v>
      </c>
      <c r="B93" s="21" t="s">
        <v>88</v>
      </c>
      <c r="C93" s="38">
        <v>2769</v>
      </c>
      <c r="D93" s="22">
        <v>13741.99</v>
      </c>
      <c r="E93" s="17">
        <v>1.3</v>
      </c>
      <c r="F93" s="22">
        <f t="shared" si="5"/>
        <v>17864.587</v>
      </c>
      <c r="G93" s="22">
        <v>278027.35</v>
      </c>
      <c r="H93" s="26">
        <f t="shared" si="7"/>
        <v>49745.1</v>
      </c>
    </row>
    <row r="94" spans="1:8" ht="14.25" customHeight="1">
      <c r="A94" s="56">
        <v>79</v>
      </c>
      <c r="B94" s="21" t="s">
        <v>89</v>
      </c>
      <c r="C94" s="16">
        <v>737</v>
      </c>
      <c r="D94" s="22">
        <v>13741.99</v>
      </c>
      <c r="E94" s="17">
        <v>1.6</v>
      </c>
      <c r="F94" s="22">
        <f t="shared" si="5"/>
        <v>21987.184</v>
      </c>
      <c r="G94" s="22">
        <v>155751</v>
      </c>
      <c r="H94" s="26">
        <f t="shared" si="7"/>
        <v>16360.3</v>
      </c>
    </row>
    <row r="95" spans="1:8" ht="14.25" customHeight="1">
      <c r="A95" s="56">
        <v>80</v>
      </c>
      <c r="B95" s="21" t="s">
        <v>90</v>
      </c>
      <c r="C95" s="38">
        <v>323</v>
      </c>
      <c r="D95" s="22">
        <v>13741.99</v>
      </c>
      <c r="E95" s="17">
        <v>1.7</v>
      </c>
      <c r="F95" s="22">
        <f t="shared" si="5"/>
        <v>23361.382999999998</v>
      </c>
      <c r="G95" s="22">
        <v>7755.9</v>
      </c>
      <c r="H95" s="26">
        <f t="shared" si="7"/>
        <v>7553.5</v>
      </c>
    </row>
    <row r="96" spans="1:8" ht="14.25" customHeight="1">
      <c r="A96" s="56">
        <v>81</v>
      </c>
      <c r="B96" s="21" t="s">
        <v>91</v>
      </c>
      <c r="C96" s="38">
        <v>1270</v>
      </c>
      <c r="D96" s="22">
        <v>13741.99</v>
      </c>
      <c r="E96" s="17">
        <v>1.43</v>
      </c>
      <c r="F96" s="22">
        <f t="shared" si="5"/>
        <v>19651.0457</v>
      </c>
      <c r="G96" s="22">
        <v>0</v>
      </c>
      <c r="H96" s="26">
        <f t="shared" si="7"/>
        <v>24956.8</v>
      </c>
    </row>
    <row r="97" spans="1:8" ht="14.25" customHeight="1">
      <c r="A97" s="56">
        <v>82</v>
      </c>
      <c r="B97" s="21" t="s">
        <v>92</v>
      </c>
      <c r="C97" s="38">
        <v>674</v>
      </c>
      <c r="D97" s="22">
        <v>13741.99</v>
      </c>
      <c r="E97" s="17">
        <v>1.27</v>
      </c>
      <c r="F97" s="22">
        <f t="shared" si="5"/>
        <v>17452.3273</v>
      </c>
      <c r="G97" s="22">
        <v>164139.12</v>
      </c>
      <c r="H97" s="26">
        <f t="shared" si="7"/>
        <v>11927</v>
      </c>
    </row>
    <row r="98" spans="1:8" ht="14.25" customHeight="1">
      <c r="A98" s="56">
        <v>83</v>
      </c>
      <c r="B98" s="21" t="s">
        <v>93</v>
      </c>
      <c r="C98" s="38">
        <v>132</v>
      </c>
      <c r="D98" s="22">
        <v>13741.99</v>
      </c>
      <c r="E98" s="17">
        <v>2</v>
      </c>
      <c r="F98" s="22">
        <f t="shared" si="5"/>
        <v>27483.98</v>
      </c>
      <c r="G98" s="22">
        <v>25000</v>
      </c>
      <c r="H98" s="26">
        <f t="shared" si="7"/>
        <v>3652.9</v>
      </c>
    </row>
    <row r="99" spans="1:8" ht="14.25" customHeight="1">
      <c r="A99" s="56"/>
      <c r="B99" s="20" t="s">
        <v>94</v>
      </c>
      <c r="C99" s="13">
        <f>C100</f>
        <v>11</v>
      </c>
      <c r="D99" s="22"/>
      <c r="E99" s="12"/>
      <c r="F99" s="22"/>
      <c r="G99" s="12">
        <f>G100</f>
        <v>0</v>
      </c>
      <c r="H99" s="24">
        <f>H100</f>
        <v>211.6</v>
      </c>
    </row>
    <row r="100" spans="1:8" ht="14.25" customHeight="1">
      <c r="A100" s="57">
        <v>86</v>
      </c>
      <c r="B100" s="21" t="s">
        <v>94</v>
      </c>
      <c r="C100" s="16">
        <v>11</v>
      </c>
      <c r="D100" s="22">
        <v>13741.99</v>
      </c>
      <c r="E100" s="17">
        <v>1.4</v>
      </c>
      <c r="F100" s="22">
        <f t="shared" si="5"/>
        <v>19238.786</v>
      </c>
      <c r="G100" s="22">
        <v>0</v>
      </c>
      <c r="H100" s="26">
        <f>ROUND(((C100*F100+G100)/1000),1)</f>
        <v>211.6</v>
      </c>
    </row>
  </sheetData>
  <sheetProtection/>
  <mergeCells count="7">
    <mergeCell ref="A2:H2"/>
    <mergeCell ref="A3:A4"/>
    <mergeCell ref="B3:B4"/>
    <mergeCell ref="C3:C4"/>
    <mergeCell ref="D3:F3"/>
    <mergeCell ref="G3:G4"/>
    <mergeCell ref="H3:H4"/>
  </mergeCells>
  <printOptions/>
  <pageMargins left="0.59" right="0.59" top="0.79" bottom="0.79" header="0.51" footer="0.51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2"/>
  <sheetViews>
    <sheetView zoomScalePageLayoutView="0" workbookViewId="0" topLeftCell="A1">
      <selection activeCell="V99" sqref="V99"/>
    </sheetView>
  </sheetViews>
  <sheetFormatPr defaultColWidth="9.00390625" defaultRowHeight="12.75"/>
  <cols>
    <col min="1" max="1" width="4.375" style="0" customWidth="1"/>
    <col min="2" max="2" width="31.625" style="0" customWidth="1"/>
    <col min="3" max="3" width="9.625" style="33" customWidth="1"/>
    <col min="4" max="4" width="11.125" style="0" customWidth="1"/>
    <col min="5" max="5" width="9.375" style="0" bestFit="1" customWidth="1"/>
    <col min="6" max="6" width="9.875" style="0" bestFit="1" customWidth="1"/>
    <col min="7" max="7" width="9.875" style="33" bestFit="1" customWidth="1"/>
    <col min="8" max="8" width="9.875" style="0" bestFit="1" customWidth="1"/>
    <col min="9" max="9" width="9.375" style="0" bestFit="1" customWidth="1"/>
    <col min="10" max="10" width="9.875" style="0" bestFit="1" customWidth="1"/>
    <col min="11" max="11" width="9.875" style="33" bestFit="1" customWidth="1"/>
    <col min="12" max="12" width="9.875" style="0" bestFit="1" customWidth="1"/>
    <col min="13" max="13" width="9.375" style="0" bestFit="1" customWidth="1"/>
    <col min="14" max="14" width="10.625" style="0" customWidth="1"/>
    <col min="15" max="15" width="13.125" style="0" customWidth="1"/>
    <col min="16" max="16" width="18.125" style="0" customWidth="1"/>
    <col min="17" max="17" width="12.625" style="0" bestFit="1" customWidth="1"/>
    <col min="18" max="18" width="10.625" style="0" bestFit="1" customWidth="1"/>
  </cols>
  <sheetData>
    <row r="1" spans="1:16" ht="12.75">
      <c r="A1" s="1"/>
      <c r="B1" s="1"/>
      <c r="C1" s="30"/>
      <c r="D1" s="1"/>
      <c r="E1" s="1"/>
      <c r="F1" s="1"/>
      <c r="G1" s="30"/>
      <c r="H1" s="1"/>
      <c r="I1" s="1"/>
      <c r="J1" s="1"/>
      <c r="K1" s="30"/>
      <c r="L1" s="1"/>
      <c r="M1" s="1"/>
      <c r="N1" s="1"/>
      <c r="O1" s="1"/>
      <c r="P1" s="2" t="s">
        <v>103</v>
      </c>
    </row>
    <row r="2" spans="1:16" ht="12.75">
      <c r="A2" s="1"/>
      <c r="B2" s="1"/>
      <c r="C2" s="30"/>
      <c r="D2" s="1"/>
      <c r="E2" s="1"/>
      <c r="F2" s="1"/>
      <c r="G2" s="30"/>
      <c r="H2" s="1"/>
      <c r="I2" s="1"/>
      <c r="J2" s="1"/>
      <c r="K2" s="30"/>
      <c r="L2" s="1"/>
      <c r="M2" s="1"/>
      <c r="N2" s="1"/>
      <c r="O2" s="10"/>
      <c r="P2" s="1"/>
    </row>
    <row r="3" spans="1:16" ht="68.25" customHeight="1">
      <c r="A3" s="74" t="s">
        <v>135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30.75" customHeight="1">
      <c r="A4" s="75" t="s">
        <v>96</v>
      </c>
      <c r="B4" s="75" t="s">
        <v>2</v>
      </c>
      <c r="C4" s="81" t="s">
        <v>104</v>
      </c>
      <c r="D4" s="77" t="s">
        <v>105</v>
      </c>
      <c r="E4" s="78"/>
      <c r="F4" s="79"/>
      <c r="G4" s="81" t="s">
        <v>106</v>
      </c>
      <c r="H4" s="77" t="s">
        <v>107</v>
      </c>
      <c r="I4" s="78"/>
      <c r="J4" s="79"/>
      <c r="K4" s="81" t="s">
        <v>108</v>
      </c>
      <c r="L4" s="77" t="s">
        <v>107</v>
      </c>
      <c r="M4" s="78"/>
      <c r="N4" s="79"/>
      <c r="O4" s="75" t="s">
        <v>109</v>
      </c>
      <c r="P4" s="75" t="s">
        <v>124</v>
      </c>
    </row>
    <row r="5" spans="1:16" ht="198" customHeight="1">
      <c r="A5" s="76"/>
      <c r="B5" s="76"/>
      <c r="C5" s="82"/>
      <c r="D5" s="6" t="s">
        <v>110</v>
      </c>
      <c r="E5" s="6" t="s">
        <v>111</v>
      </c>
      <c r="F5" s="6" t="s">
        <v>112</v>
      </c>
      <c r="G5" s="82"/>
      <c r="H5" s="6" t="s">
        <v>113</v>
      </c>
      <c r="I5" s="6" t="s">
        <v>111</v>
      </c>
      <c r="J5" s="6" t="s">
        <v>114</v>
      </c>
      <c r="K5" s="82"/>
      <c r="L5" s="6" t="s">
        <v>115</v>
      </c>
      <c r="M5" s="6" t="s">
        <v>111</v>
      </c>
      <c r="N5" s="6" t="s">
        <v>116</v>
      </c>
      <c r="O5" s="80"/>
      <c r="P5" s="80"/>
    </row>
    <row r="6" spans="1:16" ht="12.75">
      <c r="A6" s="7">
        <v>1</v>
      </c>
      <c r="B6" s="8">
        <v>2</v>
      </c>
      <c r="C6" s="31">
        <v>3</v>
      </c>
      <c r="D6" s="8">
        <v>4</v>
      </c>
      <c r="E6" s="8">
        <v>5</v>
      </c>
      <c r="F6" s="8">
        <v>6</v>
      </c>
      <c r="G6" s="31">
        <v>7</v>
      </c>
      <c r="H6" s="8">
        <v>8</v>
      </c>
      <c r="I6" s="8">
        <v>9</v>
      </c>
      <c r="J6" s="8">
        <v>10</v>
      </c>
      <c r="K6" s="31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pans="1:16" ht="12.75">
      <c r="A7" s="19"/>
      <c r="B7" s="20" t="s">
        <v>3</v>
      </c>
      <c r="C7" s="11">
        <f>C9+C28+C40+C48+C55+C70+C77+C90+C100</f>
        <v>2355</v>
      </c>
      <c r="D7" s="11"/>
      <c r="E7" s="11"/>
      <c r="F7" s="11"/>
      <c r="G7" s="11">
        <f>G9+G28+G40+G48+G55+G70+G77+G90+G100</f>
        <v>456163</v>
      </c>
      <c r="H7" s="11"/>
      <c r="I7" s="11"/>
      <c r="J7" s="11"/>
      <c r="K7" s="11">
        <f>K9+K28+K40+K48+K55+K70+K77+K90+K100</f>
        <v>635412</v>
      </c>
      <c r="L7" s="11"/>
      <c r="M7" s="11"/>
      <c r="N7" s="11"/>
      <c r="O7" s="27">
        <f>O9+O28+O40+O48+O55+O70+O77+O90+O100</f>
        <v>279455438.607382</v>
      </c>
      <c r="P7" s="28">
        <f>P9+P28+P40+P48+P55+P70+P77+P90+P100</f>
        <v>58855318.1</v>
      </c>
    </row>
    <row r="8" spans="1:16" ht="8.25" customHeight="1">
      <c r="A8" s="19"/>
      <c r="B8" s="20"/>
      <c r="C8" s="32"/>
      <c r="D8" s="14"/>
      <c r="E8" s="14"/>
      <c r="F8" s="14"/>
      <c r="G8" s="46"/>
      <c r="H8" s="14"/>
      <c r="I8" s="14"/>
      <c r="J8" s="14"/>
      <c r="K8" s="46"/>
      <c r="L8" s="14"/>
      <c r="M8" s="14"/>
      <c r="N8" s="14"/>
      <c r="O8" s="14"/>
      <c r="P8" s="25"/>
    </row>
    <row r="9" spans="1:16" ht="14.25" customHeight="1">
      <c r="A9" s="19"/>
      <c r="B9" s="20" t="s">
        <v>4</v>
      </c>
      <c r="C9" s="11">
        <f>SUM(C10:C27)</f>
        <v>618</v>
      </c>
      <c r="D9" s="27"/>
      <c r="E9" s="27"/>
      <c r="F9" s="27"/>
      <c r="G9" s="45">
        <f>SUM(G10:G27)</f>
        <v>85067</v>
      </c>
      <c r="H9" s="27"/>
      <c r="I9" s="27"/>
      <c r="J9" s="27"/>
      <c r="K9" s="45">
        <f>SUM(K10:K27)</f>
        <v>97905</v>
      </c>
      <c r="L9" s="27"/>
      <c r="M9" s="27"/>
      <c r="N9" s="27"/>
      <c r="O9" s="27">
        <f>SUM(O10:O27)</f>
        <v>22942257.3</v>
      </c>
      <c r="P9" s="28">
        <f>SUM(P10:P27)</f>
        <v>8783944.800000003</v>
      </c>
    </row>
    <row r="10" spans="1:16" s="43" customFormat="1" ht="14.25" customHeight="1">
      <c r="A10" s="56">
        <v>1</v>
      </c>
      <c r="B10" s="41" t="s">
        <v>5</v>
      </c>
      <c r="C10" s="47">
        <v>35</v>
      </c>
      <c r="D10" s="48">
        <v>10306.5</v>
      </c>
      <c r="E10" s="48">
        <v>1</v>
      </c>
      <c r="F10" s="48">
        <f>D10*E10</f>
        <v>10306.5</v>
      </c>
      <c r="G10" s="47">
        <v>4575</v>
      </c>
      <c r="H10" s="48">
        <v>2576.63</v>
      </c>
      <c r="I10" s="48">
        <v>1</v>
      </c>
      <c r="J10" s="48">
        <f>H10*I10</f>
        <v>2576.63</v>
      </c>
      <c r="K10" s="47">
        <v>4575</v>
      </c>
      <c r="L10" s="48">
        <v>5153.24</v>
      </c>
      <c r="M10" s="48">
        <v>1</v>
      </c>
      <c r="N10" s="48">
        <f>L10*M10</f>
        <v>5153.24</v>
      </c>
      <c r="O10" s="48">
        <v>6408647.49</v>
      </c>
      <c r="P10" s="49">
        <f>ROUND((((C10*F10+G10*J10+K10*N10)*12+O10)/1000),1)</f>
        <v>435107.2</v>
      </c>
    </row>
    <row r="11" spans="1:16" s="43" customFormat="1" ht="14.25" customHeight="1">
      <c r="A11" s="56">
        <v>2</v>
      </c>
      <c r="B11" s="41" t="s">
        <v>6</v>
      </c>
      <c r="C11" s="47">
        <v>26</v>
      </c>
      <c r="D11" s="48">
        <v>10306.5</v>
      </c>
      <c r="E11" s="48">
        <v>1</v>
      </c>
      <c r="F11" s="48">
        <f aca="true" t="shared" si="0" ref="F11:F75">D11*E11</f>
        <v>10306.5</v>
      </c>
      <c r="G11" s="47">
        <v>3800</v>
      </c>
      <c r="H11" s="48">
        <v>2576.63</v>
      </c>
      <c r="I11" s="48">
        <v>1</v>
      </c>
      <c r="J11" s="48">
        <f aca="true" t="shared" si="1" ref="J11:J75">H11*I11</f>
        <v>2576.63</v>
      </c>
      <c r="K11" s="47">
        <v>4293</v>
      </c>
      <c r="L11" s="48">
        <v>5153.24</v>
      </c>
      <c r="M11" s="48">
        <v>1</v>
      </c>
      <c r="N11" s="48">
        <f aca="true" t="shared" si="2" ref="N11:N75">L11*M11</f>
        <v>5153.24</v>
      </c>
      <c r="O11" s="48">
        <v>5764736.4</v>
      </c>
      <c r="P11" s="49">
        <f aca="true" t="shared" si="3" ref="P11:P27">ROUND((((C11*F11+G11*J11+K11*N11)*12+O11)/1000),1)</f>
        <v>391949</v>
      </c>
    </row>
    <row r="12" spans="1:17" s="43" customFormat="1" ht="14.25" customHeight="1">
      <c r="A12" s="56">
        <v>3</v>
      </c>
      <c r="B12" s="41" t="s">
        <v>7</v>
      </c>
      <c r="C12" s="47">
        <v>8</v>
      </c>
      <c r="D12" s="48">
        <v>10306.5</v>
      </c>
      <c r="E12" s="48">
        <v>1</v>
      </c>
      <c r="F12" s="48">
        <f t="shared" si="0"/>
        <v>10306.5</v>
      </c>
      <c r="G12" s="47">
        <v>3300</v>
      </c>
      <c r="H12" s="48">
        <v>2576.63</v>
      </c>
      <c r="I12" s="48">
        <v>1</v>
      </c>
      <c r="J12" s="48">
        <f t="shared" si="1"/>
        <v>2576.63</v>
      </c>
      <c r="K12" s="47">
        <v>3445</v>
      </c>
      <c r="L12" s="48">
        <v>5153.24</v>
      </c>
      <c r="M12" s="48">
        <v>1</v>
      </c>
      <c r="N12" s="48">
        <f t="shared" si="2"/>
        <v>5153.24</v>
      </c>
      <c r="O12" s="48">
        <v>46000</v>
      </c>
      <c r="P12" s="49">
        <f t="shared" si="3"/>
        <v>316104.9</v>
      </c>
      <c r="Q12" s="60"/>
    </row>
    <row r="13" spans="1:17" s="43" customFormat="1" ht="14.25" customHeight="1">
      <c r="A13" s="56">
        <v>4</v>
      </c>
      <c r="B13" s="41" t="s">
        <v>8</v>
      </c>
      <c r="C13" s="16">
        <v>26</v>
      </c>
      <c r="D13" s="48">
        <v>10306.5</v>
      </c>
      <c r="E13" s="17">
        <v>1</v>
      </c>
      <c r="F13" s="17">
        <f t="shared" si="0"/>
        <v>10306.5</v>
      </c>
      <c r="G13" s="16">
        <v>7000</v>
      </c>
      <c r="H13" s="48">
        <v>2576.63</v>
      </c>
      <c r="I13" s="17">
        <v>1</v>
      </c>
      <c r="J13" s="17">
        <f t="shared" si="1"/>
        <v>2576.63</v>
      </c>
      <c r="K13" s="16">
        <v>7755</v>
      </c>
      <c r="L13" s="48">
        <v>5153.24</v>
      </c>
      <c r="M13" s="17">
        <v>1</v>
      </c>
      <c r="N13" s="17">
        <f t="shared" si="2"/>
        <v>5153.24</v>
      </c>
      <c r="O13" s="48">
        <v>45215.9</v>
      </c>
      <c r="P13" s="49">
        <f t="shared" si="3"/>
        <v>699258.3</v>
      </c>
      <c r="Q13" s="60"/>
    </row>
    <row r="14" spans="1:16" s="43" customFormat="1" ht="14.25" customHeight="1">
      <c r="A14" s="56">
        <v>5</v>
      </c>
      <c r="B14" s="41" t="s">
        <v>9</v>
      </c>
      <c r="C14" s="47">
        <v>30</v>
      </c>
      <c r="D14" s="48">
        <v>10306.5</v>
      </c>
      <c r="E14" s="48">
        <v>1</v>
      </c>
      <c r="F14" s="48">
        <f t="shared" si="0"/>
        <v>10306.5</v>
      </c>
      <c r="G14" s="47">
        <v>3000</v>
      </c>
      <c r="H14" s="48">
        <v>2576.63</v>
      </c>
      <c r="I14" s="48">
        <v>1</v>
      </c>
      <c r="J14" s="48">
        <f t="shared" si="1"/>
        <v>2576.63</v>
      </c>
      <c r="K14" s="47">
        <v>3218</v>
      </c>
      <c r="L14" s="48">
        <v>5153.24</v>
      </c>
      <c r="M14" s="48">
        <v>1</v>
      </c>
      <c r="N14" s="48">
        <f t="shared" si="2"/>
        <v>5153.24</v>
      </c>
      <c r="O14" s="48">
        <v>0</v>
      </c>
      <c r="P14" s="49">
        <f t="shared" si="3"/>
        <v>295466.5</v>
      </c>
    </row>
    <row r="15" spans="1:16" s="43" customFormat="1" ht="14.25" customHeight="1">
      <c r="A15" s="56">
        <v>6</v>
      </c>
      <c r="B15" s="41" t="s">
        <v>10</v>
      </c>
      <c r="C15" s="47">
        <v>30</v>
      </c>
      <c r="D15" s="48">
        <v>10306.5</v>
      </c>
      <c r="E15" s="48">
        <v>1</v>
      </c>
      <c r="F15" s="48">
        <f t="shared" si="0"/>
        <v>10306.5</v>
      </c>
      <c r="G15" s="47">
        <v>2507</v>
      </c>
      <c r="H15" s="48">
        <v>2576.63</v>
      </c>
      <c r="I15" s="48">
        <v>1</v>
      </c>
      <c r="J15" s="48">
        <f t="shared" si="1"/>
        <v>2576.63</v>
      </c>
      <c r="K15" s="47">
        <v>3140</v>
      </c>
      <c r="L15" s="48">
        <v>5153.24</v>
      </c>
      <c r="M15" s="48">
        <v>1</v>
      </c>
      <c r="N15" s="48">
        <f t="shared" si="2"/>
        <v>5153.24</v>
      </c>
      <c r="O15" s="48">
        <v>4080146.5</v>
      </c>
      <c r="P15" s="49">
        <f t="shared" si="3"/>
        <v>279479.9</v>
      </c>
    </row>
    <row r="16" spans="1:16" s="43" customFormat="1" ht="14.25" customHeight="1">
      <c r="A16" s="56">
        <v>7</v>
      </c>
      <c r="B16" s="41" t="s">
        <v>11</v>
      </c>
      <c r="C16" s="47">
        <v>8</v>
      </c>
      <c r="D16" s="48">
        <v>10306.5</v>
      </c>
      <c r="E16" s="48">
        <v>1</v>
      </c>
      <c r="F16" s="48">
        <f t="shared" si="0"/>
        <v>10306.5</v>
      </c>
      <c r="G16" s="47">
        <v>1702</v>
      </c>
      <c r="H16" s="48">
        <v>2576.63</v>
      </c>
      <c r="I16" s="48">
        <v>1</v>
      </c>
      <c r="J16" s="48">
        <f t="shared" si="1"/>
        <v>2576.63</v>
      </c>
      <c r="K16" s="47">
        <v>1905</v>
      </c>
      <c r="L16" s="48">
        <v>5153.24</v>
      </c>
      <c r="M16" s="48">
        <v>1</v>
      </c>
      <c r="N16" s="48">
        <f t="shared" si="2"/>
        <v>5153.24</v>
      </c>
      <c r="O16" s="48">
        <v>19417.49</v>
      </c>
      <c r="P16" s="49">
        <f t="shared" si="3"/>
        <v>171437</v>
      </c>
    </row>
    <row r="17" spans="1:17" s="43" customFormat="1" ht="14.25" customHeight="1">
      <c r="A17" s="56">
        <v>8</v>
      </c>
      <c r="B17" s="41" t="s">
        <v>12</v>
      </c>
      <c r="C17" s="47">
        <v>10</v>
      </c>
      <c r="D17" s="48">
        <v>10306.5</v>
      </c>
      <c r="E17" s="48">
        <v>1</v>
      </c>
      <c r="F17" s="48">
        <f t="shared" si="0"/>
        <v>10306.5</v>
      </c>
      <c r="G17" s="47">
        <v>3600</v>
      </c>
      <c r="H17" s="48">
        <v>2576.63</v>
      </c>
      <c r="I17" s="48">
        <v>1</v>
      </c>
      <c r="J17" s="48">
        <f t="shared" si="1"/>
        <v>2576.63</v>
      </c>
      <c r="K17" s="47">
        <v>4305</v>
      </c>
      <c r="L17" s="48">
        <v>5153.24</v>
      </c>
      <c r="M17" s="48">
        <v>1</v>
      </c>
      <c r="N17" s="48">
        <f t="shared" si="2"/>
        <v>5153.24</v>
      </c>
      <c r="O17" s="48">
        <v>132439.48</v>
      </c>
      <c r="P17" s="49">
        <f t="shared" si="3"/>
        <v>378896</v>
      </c>
      <c r="Q17" s="60"/>
    </row>
    <row r="18" spans="1:16" s="43" customFormat="1" ht="14.25" customHeight="1">
      <c r="A18" s="56">
        <v>9</v>
      </c>
      <c r="B18" s="41" t="s">
        <v>13</v>
      </c>
      <c r="C18" s="47">
        <v>10</v>
      </c>
      <c r="D18" s="48">
        <v>10306.5</v>
      </c>
      <c r="E18" s="48">
        <v>1</v>
      </c>
      <c r="F18" s="48">
        <f t="shared" si="0"/>
        <v>10306.5</v>
      </c>
      <c r="G18" s="47">
        <v>3006</v>
      </c>
      <c r="H18" s="48">
        <v>2576.63</v>
      </c>
      <c r="I18" s="48">
        <v>1</v>
      </c>
      <c r="J18" s="48">
        <f t="shared" si="1"/>
        <v>2576.63</v>
      </c>
      <c r="K18" s="47">
        <v>4000</v>
      </c>
      <c r="L18" s="48">
        <v>5153.24</v>
      </c>
      <c r="M18" s="48">
        <v>1</v>
      </c>
      <c r="N18" s="48">
        <f t="shared" si="2"/>
        <v>5153.24</v>
      </c>
      <c r="O18" s="48">
        <v>0</v>
      </c>
      <c r="P18" s="49">
        <f t="shared" si="3"/>
        <v>341536.5</v>
      </c>
    </row>
    <row r="19" spans="1:16" s="43" customFormat="1" ht="14.25" customHeight="1">
      <c r="A19" s="56">
        <v>10</v>
      </c>
      <c r="B19" s="41" t="s">
        <v>14</v>
      </c>
      <c r="C19" s="47">
        <v>291</v>
      </c>
      <c r="D19" s="48">
        <v>10306.5</v>
      </c>
      <c r="E19" s="48">
        <v>1</v>
      </c>
      <c r="F19" s="48">
        <f t="shared" si="0"/>
        <v>10306.5</v>
      </c>
      <c r="G19" s="47">
        <v>17500</v>
      </c>
      <c r="H19" s="48">
        <v>2576.63</v>
      </c>
      <c r="I19" s="48">
        <v>1</v>
      </c>
      <c r="J19" s="48">
        <f t="shared" si="1"/>
        <v>2576.63</v>
      </c>
      <c r="K19" s="47">
        <v>23000</v>
      </c>
      <c r="L19" s="48">
        <v>5153.24</v>
      </c>
      <c r="M19" s="48">
        <v>1</v>
      </c>
      <c r="N19" s="48">
        <f t="shared" si="2"/>
        <v>5153.24</v>
      </c>
      <c r="O19" s="48">
        <v>15700</v>
      </c>
      <c r="P19" s="49">
        <f t="shared" si="3"/>
        <v>1999392.5</v>
      </c>
    </row>
    <row r="20" spans="1:17" s="43" customFormat="1" ht="14.25" customHeight="1">
      <c r="A20" s="56">
        <v>11</v>
      </c>
      <c r="B20" s="41" t="s">
        <v>15</v>
      </c>
      <c r="C20" s="47">
        <v>27</v>
      </c>
      <c r="D20" s="48">
        <v>10306.5</v>
      </c>
      <c r="E20" s="48">
        <v>1</v>
      </c>
      <c r="F20" s="48">
        <f t="shared" si="0"/>
        <v>10306.5</v>
      </c>
      <c r="G20" s="47">
        <v>14406</v>
      </c>
      <c r="H20" s="48">
        <v>2576.63</v>
      </c>
      <c r="I20" s="48">
        <v>1</v>
      </c>
      <c r="J20" s="48">
        <f t="shared" si="1"/>
        <v>2576.63</v>
      </c>
      <c r="K20" s="47">
        <v>15500</v>
      </c>
      <c r="L20" s="48">
        <v>5153.24</v>
      </c>
      <c r="M20" s="48">
        <v>1</v>
      </c>
      <c r="N20" s="48">
        <f t="shared" si="2"/>
        <v>5153.24</v>
      </c>
      <c r="O20" s="49">
        <v>6600</v>
      </c>
      <c r="P20" s="49">
        <f t="shared" si="3"/>
        <v>1407275.7</v>
      </c>
      <c r="Q20" s="55"/>
    </row>
    <row r="21" spans="1:16" s="43" customFormat="1" ht="14.25" customHeight="1">
      <c r="A21" s="56">
        <v>12</v>
      </c>
      <c r="B21" s="41" t="s">
        <v>16</v>
      </c>
      <c r="C21" s="47">
        <v>10</v>
      </c>
      <c r="D21" s="48">
        <v>10306.5</v>
      </c>
      <c r="E21" s="48">
        <v>1</v>
      </c>
      <c r="F21" s="48">
        <f t="shared" si="0"/>
        <v>10306.5</v>
      </c>
      <c r="G21" s="47">
        <v>2208</v>
      </c>
      <c r="H21" s="48">
        <v>2576.63</v>
      </c>
      <c r="I21" s="48">
        <v>1</v>
      </c>
      <c r="J21" s="48">
        <f t="shared" si="1"/>
        <v>2576.63</v>
      </c>
      <c r="K21" s="47">
        <v>2397</v>
      </c>
      <c r="L21" s="48">
        <v>5153.24</v>
      </c>
      <c r="M21" s="48">
        <v>1</v>
      </c>
      <c r="N21" s="48">
        <f t="shared" si="2"/>
        <v>5153.24</v>
      </c>
      <c r="O21" s="49">
        <v>63300</v>
      </c>
      <c r="P21" s="49">
        <f t="shared" si="3"/>
        <v>217798.3</v>
      </c>
    </row>
    <row r="22" spans="1:17" s="43" customFormat="1" ht="14.25" customHeight="1">
      <c r="A22" s="56">
        <v>13</v>
      </c>
      <c r="B22" s="41" t="s">
        <v>17</v>
      </c>
      <c r="C22" s="47">
        <v>5</v>
      </c>
      <c r="D22" s="48">
        <v>10306.5</v>
      </c>
      <c r="E22" s="48">
        <v>1</v>
      </c>
      <c r="F22" s="48">
        <f t="shared" si="0"/>
        <v>10306.5</v>
      </c>
      <c r="G22" s="47">
        <v>2631</v>
      </c>
      <c r="H22" s="48">
        <v>2576.63</v>
      </c>
      <c r="I22" s="48">
        <v>1</v>
      </c>
      <c r="J22" s="48">
        <f t="shared" si="1"/>
        <v>2576.63</v>
      </c>
      <c r="K22" s="47">
        <v>3140</v>
      </c>
      <c r="L22" s="48">
        <v>5153.24</v>
      </c>
      <c r="M22" s="48">
        <v>1</v>
      </c>
      <c r="N22" s="48">
        <f t="shared" si="2"/>
        <v>5153.24</v>
      </c>
      <c r="O22" s="49">
        <v>37700</v>
      </c>
      <c r="P22" s="49">
        <f t="shared" si="3"/>
        <v>276179.5</v>
      </c>
      <c r="Q22" s="62"/>
    </row>
    <row r="23" spans="1:16" s="43" customFormat="1" ht="14.25" customHeight="1">
      <c r="A23" s="56">
        <v>14</v>
      </c>
      <c r="B23" s="41" t="s">
        <v>18</v>
      </c>
      <c r="C23" s="47">
        <v>5</v>
      </c>
      <c r="D23" s="48">
        <v>10306.5</v>
      </c>
      <c r="E23" s="48">
        <v>1</v>
      </c>
      <c r="F23" s="48">
        <f t="shared" si="0"/>
        <v>10306.5</v>
      </c>
      <c r="G23" s="47">
        <v>2490</v>
      </c>
      <c r="H23" s="48">
        <v>2576.63</v>
      </c>
      <c r="I23" s="48">
        <v>1</v>
      </c>
      <c r="J23" s="48">
        <f t="shared" si="1"/>
        <v>2576.63</v>
      </c>
      <c r="K23" s="47">
        <v>2612</v>
      </c>
      <c r="L23" s="48">
        <v>5153.24</v>
      </c>
      <c r="M23" s="48">
        <v>1</v>
      </c>
      <c r="N23" s="48">
        <f t="shared" si="2"/>
        <v>5153.24</v>
      </c>
      <c r="O23" s="48">
        <v>3200</v>
      </c>
      <c r="P23" s="49">
        <f t="shared" si="3"/>
        <v>239134.4</v>
      </c>
    </row>
    <row r="24" spans="1:16" s="43" customFormat="1" ht="14.25" customHeight="1">
      <c r="A24" s="56">
        <v>15</v>
      </c>
      <c r="B24" s="41" t="s">
        <v>19</v>
      </c>
      <c r="C24" s="47">
        <v>5</v>
      </c>
      <c r="D24" s="48">
        <v>10306.5</v>
      </c>
      <c r="E24" s="48">
        <v>1</v>
      </c>
      <c r="F24" s="48">
        <f t="shared" si="0"/>
        <v>10306.5</v>
      </c>
      <c r="G24" s="47">
        <v>3280</v>
      </c>
      <c r="H24" s="48">
        <v>2576.63</v>
      </c>
      <c r="I24" s="48">
        <v>1</v>
      </c>
      <c r="J24" s="48">
        <f t="shared" si="1"/>
        <v>2576.63</v>
      </c>
      <c r="K24" s="47">
        <v>3700</v>
      </c>
      <c r="L24" s="48">
        <v>5153.24</v>
      </c>
      <c r="M24" s="48">
        <v>1</v>
      </c>
      <c r="N24" s="48">
        <f t="shared" si="2"/>
        <v>5153.24</v>
      </c>
      <c r="O24" s="48">
        <v>43600</v>
      </c>
      <c r="P24" s="49">
        <f t="shared" si="3"/>
        <v>330882</v>
      </c>
    </row>
    <row r="25" spans="1:16" s="43" customFormat="1" ht="14.25" customHeight="1">
      <c r="A25" s="56">
        <v>16</v>
      </c>
      <c r="B25" s="41" t="s">
        <v>20</v>
      </c>
      <c r="C25" s="47">
        <v>30</v>
      </c>
      <c r="D25" s="48">
        <v>10306.5</v>
      </c>
      <c r="E25" s="48">
        <v>1</v>
      </c>
      <c r="F25" s="48">
        <f t="shared" si="0"/>
        <v>10306.5</v>
      </c>
      <c r="G25" s="47">
        <v>3233</v>
      </c>
      <c r="H25" s="48">
        <v>2576.63</v>
      </c>
      <c r="I25" s="48">
        <v>1</v>
      </c>
      <c r="J25" s="48">
        <f t="shared" si="1"/>
        <v>2576.63</v>
      </c>
      <c r="K25" s="47">
        <v>3620</v>
      </c>
      <c r="L25" s="48">
        <v>5153.24</v>
      </c>
      <c r="M25" s="48">
        <v>1</v>
      </c>
      <c r="N25" s="48">
        <f t="shared" si="2"/>
        <v>5153.24</v>
      </c>
      <c r="O25" s="48">
        <v>222504</v>
      </c>
      <c r="P25" s="49">
        <f t="shared" si="3"/>
        <v>327752.5</v>
      </c>
    </row>
    <row r="26" spans="1:18" s="43" customFormat="1" ht="14.25" customHeight="1">
      <c r="A26" s="56">
        <v>17</v>
      </c>
      <c r="B26" s="41" t="s">
        <v>21</v>
      </c>
      <c r="C26" s="47">
        <v>37</v>
      </c>
      <c r="D26" s="48">
        <v>10306.5</v>
      </c>
      <c r="E26" s="48">
        <v>1</v>
      </c>
      <c r="F26" s="48">
        <f t="shared" si="0"/>
        <v>10306.5</v>
      </c>
      <c r="G26" s="47">
        <v>3798</v>
      </c>
      <c r="H26" s="48">
        <v>2576.63</v>
      </c>
      <c r="I26" s="48">
        <v>1</v>
      </c>
      <c r="J26" s="48">
        <f t="shared" si="1"/>
        <v>2576.63</v>
      </c>
      <c r="K26" s="47">
        <v>4200</v>
      </c>
      <c r="L26" s="48">
        <v>5153.24</v>
      </c>
      <c r="M26" s="48">
        <v>1</v>
      </c>
      <c r="N26" s="48">
        <f t="shared" si="2"/>
        <v>5153.24</v>
      </c>
      <c r="O26" s="48">
        <v>5668464.2</v>
      </c>
      <c r="P26" s="49">
        <f t="shared" si="3"/>
        <v>387400.3</v>
      </c>
      <c r="Q26" s="60"/>
      <c r="R26" s="55"/>
    </row>
    <row r="27" spans="1:16" s="43" customFormat="1" ht="14.25" customHeight="1">
      <c r="A27" s="56">
        <v>18</v>
      </c>
      <c r="B27" s="41" t="s">
        <v>22</v>
      </c>
      <c r="C27" s="47">
        <v>25</v>
      </c>
      <c r="D27" s="48">
        <v>10306.5</v>
      </c>
      <c r="E27" s="48">
        <v>1</v>
      </c>
      <c r="F27" s="48">
        <f t="shared" si="0"/>
        <v>10306.5</v>
      </c>
      <c r="G27" s="47">
        <v>3031</v>
      </c>
      <c r="H27" s="48">
        <v>2576.63</v>
      </c>
      <c r="I27" s="48">
        <v>1</v>
      </c>
      <c r="J27" s="48">
        <f t="shared" si="1"/>
        <v>2576.63</v>
      </c>
      <c r="K27" s="47">
        <v>3100</v>
      </c>
      <c r="L27" s="48">
        <v>5153.24</v>
      </c>
      <c r="M27" s="48">
        <v>1</v>
      </c>
      <c r="N27" s="48">
        <f t="shared" si="2"/>
        <v>5153.24</v>
      </c>
      <c r="O27" s="59">
        <v>384585.84</v>
      </c>
      <c r="P27" s="49">
        <f t="shared" si="3"/>
        <v>288894.3</v>
      </c>
    </row>
    <row r="28" spans="1:16" s="43" customFormat="1" ht="14.25" customHeight="1">
      <c r="A28" s="56"/>
      <c r="B28" s="50" t="s">
        <v>23</v>
      </c>
      <c r="C28" s="45">
        <f>SUM(C29:C39)</f>
        <v>309</v>
      </c>
      <c r="D28" s="48"/>
      <c r="E28" s="51"/>
      <c r="F28" s="48"/>
      <c r="G28" s="45">
        <f>SUM(G29:G39)</f>
        <v>30525</v>
      </c>
      <c r="H28" s="48"/>
      <c r="I28" s="51"/>
      <c r="J28" s="48"/>
      <c r="K28" s="45">
        <f>SUM(K29:K39)</f>
        <v>33706</v>
      </c>
      <c r="L28" s="48"/>
      <c r="M28" s="51"/>
      <c r="N28" s="48"/>
      <c r="O28" s="51">
        <f>SUM(O29:O39)</f>
        <v>8184920.7</v>
      </c>
      <c r="P28" s="52">
        <f>SUM(P29:P39)</f>
        <v>3393911.5</v>
      </c>
    </row>
    <row r="29" spans="1:16" s="43" customFormat="1" ht="14.25" customHeight="1">
      <c r="A29" s="56">
        <v>19</v>
      </c>
      <c r="B29" s="41" t="s">
        <v>24</v>
      </c>
      <c r="C29" s="16">
        <v>25</v>
      </c>
      <c r="D29" s="48">
        <v>10306.5</v>
      </c>
      <c r="E29" s="17">
        <v>1.208</v>
      </c>
      <c r="F29" s="17">
        <f>D29*E29</f>
        <v>12450.252</v>
      </c>
      <c r="G29" s="16">
        <v>1700</v>
      </c>
      <c r="H29" s="48">
        <v>2576.63</v>
      </c>
      <c r="I29" s="17">
        <v>1.208</v>
      </c>
      <c r="J29" s="17">
        <f>H29*I29</f>
        <v>3112.56904</v>
      </c>
      <c r="K29" s="16">
        <v>1851</v>
      </c>
      <c r="L29" s="48">
        <v>5153.24</v>
      </c>
      <c r="M29" s="17">
        <v>1.208</v>
      </c>
      <c r="N29" s="17">
        <f>L29*M29</f>
        <v>6225.11392</v>
      </c>
      <c r="O29" s="17">
        <v>98116</v>
      </c>
      <c r="P29" s="49">
        <f>ROUND((((C29*F29+G29*J29+K29*N29)*12+O29)/1000),1)</f>
        <v>205601.8</v>
      </c>
    </row>
    <row r="30" spans="1:16" s="43" customFormat="1" ht="14.25" customHeight="1">
      <c r="A30" s="56">
        <v>20</v>
      </c>
      <c r="B30" s="41" t="s">
        <v>25</v>
      </c>
      <c r="C30" s="47">
        <v>52</v>
      </c>
      <c r="D30" s="48">
        <v>10306.5</v>
      </c>
      <c r="E30" s="48">
        <v>1.3</v>
      </c>
      <c r="F30" s="48">
        <f t="shared" si="0"/>
        <v>13398.45</v>
      </c>
      <c r="G30" s="47">
        <v>2682</v>
      </c>
      <c r="H30" s="48">
        <v>2576.63</v>
      </c>
      <c r="I30" s="48">
        <v>1.3</v>
      </c>
      <c r="J30" s="48">
        <f t="shared" si="1"/>
        <v>3349.619</v>
      </c>
      <c r="K30" s="47">
        <v>2600</v>
      </c>
      <c r="L30" s="48">
        <v>5153.24</v>
      </c>
      <c r="M30" s="48">
        <v>1.3</v>
      </c>
      <c r="N30" s="48">
        <f t="shared" si="2"/>
        <v>6699.2119999999995</v>
      </c>
      <c r="O30" s="48">
        <v>550000</v>
      </c>
      <c r="P30" s="49">
        <f aca="true" t="shared" si="4" ref="P30:P39">ROUND((((C30*F30+G30*J30+K30*N30)*12+O30)/1000),1)</f>
        <v>325730.2</v>
      </c>
    </row>
    <row r="31" spans="1:17" s="43" customFormat="1" ht="14.25" customHeight="1">
      <c r="A31" s="56">
        <v>21</v>
      </c>
      <c r="B31" s="41" t="s">
        <v>26</v>
      </c>
      <c r="C31" s="16">
        <v>6</v>
      </c>
      <c r="D31" s="48">
        <v>10306.5</v>
      </c>
      <c r="E31" s="37">
        <v>1.385</v>
      </c>
      <c r="F31" s="17">
        <f t="shared" si="0"/>
        <v>14274.5025</v>
      </c>
      <c r="G31" s="16">
        <v>3018</v>
      </c>
      <c r="H31" s="48">
        <v>2576.63</v>
      </c>
      <c r="I31" s="37">
        <v>1.231</v>
      </c>
      <c r="J31" s="17">
        <f t="shared" si="1"/>
        <v>3171.8315300000004</v>
      </c>
      <c r="K31" s="16">
        <v>3200</v>
      </c>
      <c r="L31" s="48">
        <v>5153.24</v>
      </c>
      <c r="M31" s="37">
        <v>1.231</v>
      </c>
      <c r="N31" s="17">
        <f t="shared" si="2"/>
        <v>6343.638440000001</v>
      </c>
      <c r="O31" s="17">
        <v>526446.99</v>
      </c>
      <c r="P31" s="49">
        <f t="shared" si="4"/>
        <v>360021</v>
      </c>
      <c r="Q31" s="60"/>
    </row>
    <row r="32" spans="1:16" s="43" customFormat="1" ht="14.25" customHeight="1">
      <c r="A32" s="56">
        <v>22</v>
      </c>
      <c r="B32" s="21" t="s">
        <v>132</v>
      </c>
      <c r="C32" s="16">
        <v>0</v>
      </c>
      <c r="D32" s="48">
        <v>10306.5</v>
      </c>
      <c r="E32" s="37">
        <v>1.75</v>
      </c>
      <c r="F32" s="17">
        <f t="shared" si="0"/>
        <v>18036.375</v>
      </c>
      <c r="G32" s="16">
        <v>0</v>
      </c>
      <c r="H32" s="48">
        <v>2576.63</v>
      </c>
      <c r="I32" s="37">
        <v>1.52</v>
      </c>
      <c r="J32" s="17">
        <f t="shared" si="1"/>
        <v>3916.4776</v>
      </c>
      <c r="K32" s="16">
        <v>0</v>
      </c>
      <c r="L32" s="48">
        <v>5153.24</v>
      </c>
      <c r="M32" s="37">
        <v>1.52</v>
      </c>
      <c r="N32" s="17">
        <f t="shared" si="2"/>
        <v>7832.9248</v>
      </c>
      <c r="O32" s="17">
        <v>0</v>
      </c>
      <c r="P32" s="49">
        <f t="shared" si="4"/>
        <v>0</v>
      </c>
    </row>
    <row r="33" spans="1:16" s="43" customFormat="1" ht="14.25" customHeight="1">
      <c r="A33" s="56">
        <v>23</v>
      </c>
      <c r="B33" s="41" t="s">
        <v>27</v>
      </c>
      <c r="C33" s="47">
        <v>4</v>
      </c>
      <c r="D33" s="48">
        <v>10306.5</v>
      </c>
      <c r="E33" s="48">
        <v>1.2</v>
      </c>
      <c r="F33" s="48">
        <f t="shared" si="0"/>
        <v>12367.8</v>
      </c>
      <c r="G33" s="47">
        <v>3049</v>
      </c>
      <c r="H33" s="48">
        <v>2576.63</v>
      </c>
      <c r="I33" s="48">
        <v>1.2</v>
      </c>
      <c r="J33" s="48">
        <f t="shared" si="1"/>
        <v>3091.956</v>
      </c>
      <c r="K33" s="47">
        <v>3350</v>
      </c>
      <c r="L33" s="48">
        <v>5153.24</v>
      </c>
      <c r="M33" s="48">
        <v>1.2</v>
      </c>
      <c r="N33" s="48">
        <f t="shared" si="2"/>
        <v>6183.888</v>
      </c>
      <c r="O33" s="48">
        <v>600000</v>
      </c>
      <c r="P33" s="49">
        <f t="shared" si="4"/>
        <v>362914.4</v>
      </c>
    </row>
    <row r="34" spans="1:16" s="43" customFormat="1" ht="14.25" customHeight="1">
      <c r="A34" s="56">
        <v>24</v>
      </c>
      <c r="B34" s="41" t="s">
        <v>28</v>
      </c>
      <c r="C34" s="47">
        <v>10</v>
      </c>
      <c r="D34" s="48">
        <v>10306.5</v>
      </c>
      <c r="E34" s="48">
        <v>1</v>
      </c>
      <c r="F34" s="48">
        <f t="shared" si="0"/>
        <v>10306.5</v>
      </c>
      <c r="G34" s="47">
        <v>2705</v>
      </c>
      <c r="H34" s="48">
        <v>2576.63</v>
      </c>
      <c r="I34" s="48">
        <v>1</v>
      </c>
      <c r="J34" s="48">
        <f t="shared" si="1"/>
        <v>2576.63</v>
      </c>
      <c r="K34" s="47">
        <v>3656</v>
      </c>
      <c r="L34" s="48">
        <v>5153.24</v>
      </c>
      <c r="M34" s="48">
        <v>1</v>
      </c>
      <c r="N34" s="48">
        <f t="shared" si="2"/>
        <v>5153.24</v>
      </c>
      <c r="O34" s="48">
        <v>0</v>
      </c>
      <c r="P34" s="49">
        <f t="shared" si="4"/>
        <v>310957.1</v>
      </c>
    </row>
    <row r="35" spans="1:16" s="43" customFormat="1" ht="14.25" customHeight="1">
      <c r="A35" s="56">
        <v>25</v>
      </c>
      <c r="B35" s="41" t="s">
        <v>29</v>
      </c>
      <c r="C35" s="47">
        <v>105</v>
      </c>
      <c r="D35" s="48">
        <v>10306.5</v>
      </c>
      <c r="E35" s="48">
        <v>1</v>
      </c>
      <c r="F35" s="48">
        <f t="shared" si="0"/>
        <v>10306.5</v>
      </c>
      <c r="G35" s="47">
        <v>8510</v>
      </c>
      <c r="H35" s="48">
        <v>2576.63</v>
      </c>
      <c r="I35" s="48">
        <v>1</v>
      </c>
      <c r="J35" s="48">
        <f t="shared" si="1"/>
        <v>2576.63</v>
      </c>
      <c r="K35" s="47">
        <v>9410</v>
      </c>
      <c r="L35" s="48">
        <v>5153.24</v>
      </c>
      <c r="M35" s="48">
        <v>1</v>
      </c>
      <c r="N35" s="48">
        <f t="shared" si="2"/>
        <v>5153.24</v>
      </c>
      <c r="O35" s="48">
        <v>5918319.71</v>
      </c>
      <c r="P35" s="49">
        <f t="shared" si="4"/>
        <v>863933.8</v>
      </c>
    </row>
    <row r="36" spans="1:16" s="43" customFormat="1" ht="14.25" customHeight="1">
      <c r="A36" s="56">
        <v>26</v>
      </c>
      <c r="B36" s="41" t="s">
        <v>30</v>
      </c>
      <c r="C36" s="47">
        <v>35</v>
      </c>
      <c r="D36" s="48">
        <v>10306.5</v>
      </c>
      <c r="E36" s="48">
        <v>1</v>
      </c>
      <c r="F36" s="48">
        <f t="shared" si="0"/>
        <v>10306.5</v>
      </c>
      <c r="G36" s="47">
        <v>3546</v>
      </c>
      <c r="H36" s="48">
        <v>2576.63</v>
      </c>
      <c r="I36" s="48">
        <v>1</v>
      </c>
      <c r="J36" s="48">
        <f t="shared" si="1"/>
        <v>2576.63</v>
      </c>
      <c r="K36" s="47">
        <v>3823</v>
      </c>
      <c r="L36" s="48">
        <v>5153.24</v>
      </c>
      <c r="M36" s="48">
        <v>1</v>
      </c>
      <c r="N36" s="48">
        <f t="shared" si="2"/>
        <v>5153.24</v>
      </c>
      <c r="O36" s="48">
        <v>4038</v>
      </c>
      <c r="P36" s="49">
        <f t="shared" si="4"/>
        <v>350383.6</v>
      </c>
    </row>
    <row r="37" spans="1:16" s="43" customFormat="1" ht="14.25" customHeight="1">
      <c r="A37" s="56">
        <v>27</v>
      </c>
      <c r="B37" s="41" t="s">
        <v>31</v>
      </c>
      <c r="C37" s="47">
        <v>50</v>
      </c>
      <c r="D37" s="48">
        <v>10306.5</v>
      </c>
      <c r="E37" s="48">
        <v>1.4</v>
      </c>
      <c r="F37" s="48">
        <f t="shared" si="0"/>
        <v>14429.099999999999</v>
      </c>
      <c r="G37" s="47">
        <v>2116</v>
      </c>
      <c r="H37" s="48">
        <v>2576.63</v>
      </c>
      <c r="I37" s="48">
        <v>1.4</v>
      </c>
      <c r="J37" s="48">
        <f t="shared" si="1"/>
        <v>3607.2819999999997</v>
      </c>
      <c r="K37" s="47">
        <v>2116</v>
      </c>
      <c r="L37" s="48">
        <v>5153.24</v>
      </c>
      <c r="M37" s="48">
        <v>1.4</v>
      </c>
      <c r="N37" s="48">
        <f t="shared" si="2"/>
        <v>7214.535999999999</v>
      </c>
      <c r="O37" s="48">
        <v>8000</v>
      </c>
      <c r="P37" s="49">
        <f t="shared" si="4"/>
        <v>283453.1</v>
      </c>
    </row>
    <row r="38" spans="1:16" s="43" customFormat="1" ht="14.25" customHeight="1">
      <c r="A38" s="56">
        <v>28</v>
      </c>
      <c r="B38" s="41" t="s">
        <v>32</v>
      </c>
      <c r="C38" s="47">
        <v>12</v>
      </c>
      <c r="D38" s="48">
        <v>10306.5</v>
      </c>
      <c r="E38" s="48">
        <v>1</v>
      </c>
      <c r="F38" s="48">
        <f t="shared" si="0"/>
        <v>10306.5</v>
      </c>
      <c r="G38" s="47">
        <v>1399</v>
      </c>
      <c r="H38" s="48">
        <v>2576.63</v>
      </c>
      <c r="I38" s="48">
        <v>1</v>
      </c>
      <c r="J38" s="48">
        <f t="shared" si="1"/>
        <v>2576.63</v>
      </c>
      <c r="K38" s="47">
        <v>1723</v>
      </c>
      <c r="L38" s="48">
        <v>5153.24</v>
      </c>
      <c r="M38" s="48">
        <v>1</v>
      </c>
      <c r="N38" s="48">
        <f t="shared" si="2"/>
        <v>5153.24</v>
      </c>
      <c r="O38" s="48">
        <v>0</v>
      </c>
      <c r="P38" s="49">
        <f t="shared" si="4"/>
        <v>151289</v>
      </c>
    </row>
    <row r="39" spans="1:16" s="43" customFormat="1" ht="14.25" customHeight="1">
      <c r="A39" s="56">
        <v>29</v>
      </c>
      <c r="B39" s="41" t="s">
        <v>33</v>
      </c>
      <c r="C39" s="47">
        <v>10</v>
      </c>
      <c r="D39" s="48">
        <v>10306.5</v>
      </c>
      <c r="E39" s="48">
        <v>1</v>
      </c>
      <c r="F39" s="48">
        <f t="shared" si="0"/>
        <v>10306.5</v>
      </c>
      <c r="G39" s="47">
        <v>1800</v>
      </c>
      <c r="H39" s="48">
        <v>2576.63</v>
      </c>
      <c r="I39" s="48">
        <v>1</v>
      </c>
      <c r="J39" s="48">
        <f t="shared" si="1"/>
        <v>2576.63</v>
      </c>
      <c r="K39" s="47">
        <v>1977</v>
      </c>
      <c r="L39" s="48">
        <v>5153.24</v>
      </c>
      <c r="M39" s="48">
        <v>1</v>
      </c>
      <c r="N39" s="48">
        <f t="shared" si="2"/>
        <v>5153.24</v>
      </c>
      <c r="O39" s="48">
        <v>480000</v>
      </c>
      <c r="P39" s="49">
        <f t="shared" si="4"/>
        <v>179627.5</v>
      </c>
    </row>
    <row r="40" spans="1:16" s="43" customFormat="1" ht="14.25" customHeight="1">
      <c r="A40" s="56"/>
      <c r="B40" s="50" t="s">
        <v>34</v>
      </c>
      <c r="C40" s="45">
        <f>SUM(C41:C47)</f>
        <v>44</v>
      </c>
      <c r="D40" s="48"/>
      <c r="E40" s="51"/>
      <c r="F40" s="48"/>
      <c r="G40" s="45">
        <f>SUM(G41:G47)</f>
        <v>65198</v>
      </c>
      <c r="H40" s="48"/>
      <c r="I40" s="51"/>
      <c r="J40" s="48"/>
      <c r="K40" s="45">
        <f>SUM(K41:K47)</f>
        <v>146090</v>
      </c>
      <c r="L40" s="48"/>
      <c r="M40" s="51"/>
      <c r="N40" s="48"/>
      <c r="O40" s="51">
        <f>SUM(O41:O47)</f>
        <v>111373264.924</v>
      </c>
      <c r="P40" s="52">
        <f>SUM(P41:P47)</f>
        <v>11166750.4</v>
      </c>
    </row>
    <row r="41" spans="1:17" s="43" customFormat="1" ht="14.25" customHeight="1">
      <c r="A41" s="56">
        <v>30</v>
      </c>
      <c r="B41" s="41" t="s">
        <v>35</v>
      </c>
      <c r="C41" s="47">
        <v>8</v>
      </c>
      <c r="D41" s="48">
        <v>10306.5</v>
      </c>
      <c r="E41" s="48">
        <v>1</v>
      </c>
      <c r="F41" s="48">
        <f t="shared" si="0"/>
        <v>10306.5</v>
      </c>
      <c r="G41" s="47">
        <v>21300</v>
      </c>
      <c r="H41" s="48">
        <v>2576.63</v>
      </c>
      <c r="I41" s="48">
        <v>1</v>
      </c>
      <c r="J41" s="48">
        <f t="shared" si="1"/>
        <v>2576.63</v>
      </c>
      <c r="K41" s="47">
        <v>41194</v>
      </c>
      <c r="L41" s="48">
        <v>5153.24</v>
      </c>
      <c r="M41" s="48">
        <v>1</v>
      </c>
      <c r="N41" s="48">
        <f t="shared" si="2"/>
        <v>5153.24</v>
      </c>
      <c r="O41" s="48">
        <v>30169298.12</v>
      </c>
      <c r="P41" s="49">
        <f>ROUND((((C41*F41+G41*J41+K41*N41)*12+O41)/1000),1)</f>
        <v>3237136.2</v>
      </c>
      <c r="Q41" s="60"/>
    </row>
    <row r="42" spans="1:17" s="43" customFormat="1" ht="14.25" customHeight="1">
      <c r="A42" s="56">
        <v>31</v>
      </c>
      <c r="B42" s="41" t="s">
        <v>36</v>
      </c>
      <c r="C42" s="16">
        <v>0</v>
      </c>
      <c r="D42" s="48">
        <v>10306.5</v>
      </c>
      <c r="E42" s="17">
        <v>1</v>
      </c>
      <c r="F42" s="17">
        <f t="shared" si="0"/>
        <v>10306.5</v>
      </c>
      <c r="G42" s="16">
        <v>7200</v>
      </c>
      <c r="H42" s="48">
        <v>2576.63</v>
      </c>
      <c r="I42" s="17">
        <v>1</v>
      </c>
      <c r="J42" s="17">
        <f t="shared" si="1"/>
        <v>2576.63</v>
      </c>
      <c r="K42" s="16">
        <v>22115</v>
      </c>
      <c r="L42" s="48">
        <v>5153.24</v>
      </c>
      <c r="M42" s="17">
        <v>1</v>
      </c>
      <c r="N42" s="17">
        <f t="shared" si="2"/>
        <v>5153.24</v>
      </c>
      <c r="O42" s="17">
        <v>23212773.76</v>
      </c>
      <c r="P42" s="49">
        <f aca="true" t="shared" si="5" ref="P42:P47">ROUND((((C42*F42+G42*J42+K42*N42)*12+O42)/1000),1)</f>
        <v>1613400.4</v>
      </c>
      <c r="Q42" s="60"/>
    </row>
    <row r="43" spans="1:16" s="43" customFormat="1" ht="14.25" customHeight="1">
      <c r="A43" s="56">
        <v>32</v>
      </c>
      <c r="B43" s="41" t="s">
        <v>37</v>
      </c>
      <c r="C43" s="16">
        <v>9</v>
      </c>
      <c r="D43" s="48">
        <v>10306.5</v>
      </c>
      <c r="E43" s="17">
        <v>1</v>
      </c>
      <c r="F43" s="17">
        <f t="shared" si="0"/>
        <v>10306.5</v>
      </c>
      <c r="G43" s="16">
        <v>5000</v>
      </c>
      <c r="H43" s="48">
        <v>2576.63</v>
      </c>
      <c r="I43" s="17">
        <v>1</v>
      </c>
      <c r="J43" s="17">
        <f t="shared" si="1"/>
        <v>2576.63</v>
      </c>
      <c r="K43" s="16">
        <v>7949</v>
      </c>
      <c r="L43" s="48">
        <v>5153.24</v>
      </c>
      <c r="M43" s="17">
        <v>1</v>
      </c>
      <c r="N43" s="17">
        <f t="shared" si="2"/>
        <v>5153.24</v>
      </c>
      <c r="O43" s="17">
        <v>9897790</v>
      </c>
      <c r="P43" s="49">
        <f t="shared" si="5"/>
        <v>657165.9</v>
      </c>
    </row>
    <row r="44" spans="1:16" s="43" customFormat="1" ht="14.25" customHeight="1">
      <c r="A44" s="56">
        <v>33</v>
      </c>
      <c r="B44" s="41" t="s">
        <v>38</v>
      </c>
      <c r="C44" s="47">
        <v>2</v>
      </c>
      <c r="D44" s="48">
        <v>10306.5</v>
      </c>
      <c r="E44" s="48">
        <v>1</v>
      </c>
      <c r="F44" s="48">
        <f t="shared" si="0"/>
        <v>10306.5</v>
      </c>
      <c r="G44" s="47">
        <v>1800</v>
      </c>
      <c r="H44" s="48">
        <v>2576.63</v>
      </c>
      <c r="I44" s="48">
        <v>1</v>
      </c>
      <c r="J44" s="48">
        <f t="shared" si="1"/>
        <v>2576.63</v>
      </c>
      <c r="K44" s="47">
        <v>3066</v>
      </c>
      <c r="L44" s="48">
        <v>5153.24</v>
      </c>
      <c r="M44" s="48">
        <v>1</v>
      </c>
      <c r="N44" s="48">
        <f t="shared" si="2"/>
        <v>5153.24</v>
      </c>
      <c r="O44" s="48">
        <v>3677870.6352</v>
      </c>
      <c r="P44" s="49">
        <f t="shared" si="5"/>
        <v>249178.4</v>
      </c>
    </row>
    <row r="45" spans="1:16" s="43" customFormat="1" ht="14.25" customHeight="1">
      <c r="A45" s="56">
        <v>34</v>
      </c>
      <c r="B45" s="41" t="s">
        <v>39</v>
      </c>
      <c r="C45" s="47">
        <v>0</v>
      </c>
      <c r="D45" s="48">
        <v>10306.5</v>
      </c>
      <c r="E45" s="48">
        <v>1</v>
      </c>
      <c r="F45" s="48">
        <f t="shared" si="0"/>
        <v>10306.5</v>
      </c>
      <c r="G45" s="47">
        <v>3900</v>
      </c>
      <c r="H45" s="48">
        <v>2576.63</v>
      </c>
      <c r="I45" s="48">
        <v>1</v>
      </c>
      <c r="J45" s="48">
        <f t="shared" si="1"/>
        <v>2576.63</v>
      </c>
      <c r="K45" s="47">
        <v>5626</v>
      </c>
      <c r="L45" s="48">
        <v>5153.24</v>
      </c>
      <c r="M45" s="48">
        <v>1</v>
      </c>
      <c r="N45" s="48">
        <f t="shared" si="2"/>
        <v>5153.24</v>
      </c>
      <c r="O45" s="48">
        <v>250000</v>
      </c>
      <c r="P45" s="49">
        <f t="shared" si="5"/>
        <v>468741.8</v>
      </c>
    </row>
    <row r="46" spans="1:16" s="43" customFormat="1" ht="14.25" customHeight="1">
      <c r="A46" s="56">
        <v>35</v>
      </c>
      <c r="B46" s="41" t="s">
        <v>40</v>
      </c>
      <c r="C46" s="47">
        <v>10</v>
      </c>
      <c r="D46" s="48">
        <v>10306.5</v>
      </c>
      <c r="E46" s="48">
        <v>1</v>
      </c>
      <c r="F46" s="48">
        <f t="shared" si="0"/>
        <v>10306.5</v>
      </c>
      <c r="G46" s="47">
        <v>15598</v>
      </c>
      <c r="H46" s="48">
        <v>2576.63</v>
      </c>
      <c r="I46" s="48">
        <v>1</v>
      </c>
      <c r="J46" s="48">
        <f t="shared" si="1"/>
        <v>2576.63</v>
      </c>
      <c r="K46" s="47">
        <v>49900</v>
      </c>
      <c r="L46" s="48">
        <v>5153.24</v>
      </c>
      <c r="M46" s="48">
        <v>1</v>
      </c>
      <c r="N46" s="48">
        <f t="shared" si="2"/>
        <v>5153.24</v>
      </c>
      <c r="O46" s="48">
        <v>44165532.4088</v>
      </c>
      <c r="P46" s="49">
        <f t="shared" si="5"/>
        <v>3613445.7</v>
      </c>
    </row>
    <row r="47" spans="1:16" s="43" customFormat="1" ht="14.25" customHeight="1">
      <c r="A47" s="56">
        <v>36</v>
      </c>
      <c r="B47" s="41" t="s">
        <v>41</v>
      </c>
      <c r="C47" s="47">
        <v>15</v>
      </c>
      <c r="D47" s="48">
        <v>10306.5</v>
      </c>
      <c r="E47" s="48">
        <v>1</v>
      </c>
      <c r="F47" s="48">
        <f t="shared" si="0"/>
        <v>10306.5</v>
      </c>
      <c r="G47" s="47">
        <v>10400</v>
      </c>
      <c r="H47" s="48">
        <v>2576.63</v>
      </c>
      <c r="I47" s="48">
        <v>1</v>
      </c>
      <c r="J47" s="48">
        <f t="shared" si="1"/>
        <v>2576.63</v>
      </c>
      <c r="K47" s="47">
        <v>16240</v>
      </c>
      <c r="L47" s="48">
        <v>5153.24</v>
      </c>
      <c r="M47" s="48">
        <v>1</v>
      </c>
      <c r="N47" s="48">
        <f t="shared" si="2"/>
        <v>5153.24</v>
      </c>
      <c r="O47" s="48">
        <v>0</v>
      </c>
      <c r="P47" s="49">
        <f t="shared" si="5"/>
        <v>1327682</v>
      </c>
    </row>
    <row r="48" spans="1:16" s="43" customFormat="1" ht="14.25" customHeight="1">
      <c r="A48" s="56"/>
      <c r="B48" s="50" t="s">
        <v>42</v>
      </c>
      <c r="C48" s="45">
        <f>SUM(C49:C54)</f>
        <v>262</v>
      </c>
      <c r="D48" s="48"/>
      <c r="E48" s="51"/>
      <c r="F48" s="48"/>
      <c r="G48" s="45">
        <f>SUM(G49:G54)</f>
        <v>47579</v>
      </c>
      <c r="H48" s="48"/>
      <c r="I48" s="51"/>
      <c r="J48" s="48"/>
      <c r="K48" s="45">
        <f>SUM(K49:K54)</f>
        <v>65488</v>
      </c>
      <c r="L48" s="48"/>
      <c r="M48" s="51"/>
      <c r="N48" s="48"/>
      <c r="O48" s="51">
        <f>SUM(O49:O54)</f>
        <v>36878998.722094</v>
      </c>
      <c r="P48" s="52">
        <f>SUM(P49:P54)</f>
        <v>5629995.1</v>
      </c>
    </row>
    <row r="49" spans="1:16" s="43" customFormat="1" ht="14.25" customHeight="1">
      <c r="A49" s="56">
        <v>37</v>
      </c>
      <c r="B49" s="41" t="s">
        <v>43</v>
      </c>
      <c r="C49" s="47">
        <v>10</v>
      </c>
      <c r="D49" s="48">
        <v>10306.5</v>
      </c>
      <c r="E49" s="48">
        <v>1</v>
      </c>
      <c r="F49" s="48">
        <f t="shared" si="0"/>
        <v>10306.5</v>
      </c>
      <c r="G49" s="47">
        <v>1610</v>
      </c>
      <c r="H49" s="48">
        <v>2576.63</v>
      </c>
      <c r="I49" s="48">
        <v>1</v>
      </c>
      <c r="J49" s="48">
        <f t="shared" si="1"/>
        <v>2576.63</v>
      </c>
      <c r="K49" s="47">
        <v>2501</v>
      </c>
      <c r="L49" s="48">
        <v>5153.24</v>
      </c>
      <c r="M49" s="48">
        <v>1</v>
      </c>
      <c r="N49" s="48">
        <f t="shared" si="2"/>
        <v>5153.24</v>
      </c>
      <c r="O49" s="48">
        <v>2835860.54</v>
      </c>
      <c r="P49" s="49">
        <f>ROUND((((C49*F49+G49*J49+K49*N49)*12+O49)/1000),1)</f>
        <v>208512.2</v>
      </c>
    </row>
    <row r="50" spans="1:17" s="43" customFormat="1" ht="14.25" customHeight="1">
      <c r="A50" s="56">
        <v>38</v>
      </c>
      <c r="B50" s="41" t="s">
        <v>44</v>
      </c>
      <c r="C50" s="47">
        <v>4</v>
      </c>
      <c r="D50" s="48">
        <v>10306.5</v>
      </c>
      <c r="E50" s="48">
        <v>1.2</v>
      </c>
      <c r="F50" s="48">
        <f t="shared" si="0"/>
        <v>12367.8</v>
      </c>
      <c r="G50" s="47">
        <v>1270</v>
      </c>
      <c r="H50" s="48">
        <v>2576.63</v>
      </c>
      <c r="I50" s="48">
        <v>1.2</v>
      </c>
      <c r="J50" s="48">
        <f t="shared" si="1"/>
        <v>3091.956</v>
      </c>
      <c r="K50" s="47">
        <v>1817</v>
      </c>
      <c r="L50" s="48">
        <v>5153.24</v>
      </c>
      <c r="M50" s="48">
        <v>1.2</v>
      </c>
      <c r="N50" s="48">
        <f t="shared" si="2"/>
        <v>6183.888</v>
      </c>
      <c r="O50" s="48">
        <v>2685551.7795200003</v>
      </c>
      <c r="P50" s="49">
        <f>ROUND((((C50*F50+G50*J50+K50*N50)*12+O50)/1000),1)</f>
        <v>185234.1</v>
      </c>
      <c r="Q50" s="60"/>
    </row>
    <row r="51" spans="1:16" s="43" customFormat="1" ht="14.25" customHeight="1">
      <c r="A51" s="56">
        <v>39</v>
      </c>
      <c r="B51" s="41" t="s">
        <v>45</v>
      </c>
      <c r="C51" s="47">
        <v>38</v>
      </c>
      <c r="D51" s="48">
        <v>10306.5</v>
      </c>
      <c r="E51" s="48">
        <v>1</v>
      </c>
      <c r="F51" s="48">
        <f t="shared" si="0"/>
        <v>10306.5</v>
      </c>
      <c r="G51" s="47">
        <v>19060</v>
      </c>
      <c r="H51" s="48">
        <v>2576.63</v>
      </c>
      <c r="I51" s="48">
        <v>1</v>
      </c>
      <c r="J51" s="48">
        <f t="shared" si="1"/>
        <v>2576.63</v>
      </c>
      <c r="K51" s="47">
        <v>25860</v>
      </c>
      <c r="L51" s="48">
        <v>5153.24</v>
      </c>
      <c r="M51" s="48">
        <v>1</v>
      </c>
      <c r="N51" s="48">
        <f t="shared" si="2"/>
        <v>5153.24</v>
      </c>
      <c r="O51" s="48">
        <v>120000</v>
      </c>
      <c r="P51" s="49">
        <f>ROUND((((C51*F51+G51*J51+K51*N51)*12+O51)/1000),1)</f>
        <v>2193300</v>
      </c>
    </row>
    <row r="52" spans="1:16" s="43" customFormat="1" ht="14.25" customHeight="1">
      <c r="A52" s="56">
        <v>40</v>
      </c>
      <c r="B52" s="41" t="s">
        <v>46</v>
      </c>
      <c r="C52" s="47">
        <v>70</v>
      </c>
      <c r="D52" s="48">
        <v>10306.5</v>
      </c>
      <c r="E52" s="48">
        <v>1</v>
      </c>
      <c r="F52" s="48">
        <f t="shared" si="0"/>
        <v>10306.5</v>
      </c>
      <c r="G52" s="47">
        <v>3919</v>
      </c>
      <c r="H52" s="48">
        <v>2576.63</v>
      </c>
      <c r="I52" s="48">
        <v>1</v>
      </c>
      <c r="J52" s="48">
        <f t="shared" si="1"/>
        <v>2576.63</v>
      </c>
      <c r="K52" s="47">
        <v>5850</v>
      </c>
      <c r="L52" s="48">
        <v>5153.24</v>
      </c>
      <c r="M52" s="48">
        <v>1</v>
      </c>
      <c r="N52" s="48">
        <f t="shared" si="2"/>
        <v>5153.24</v>
      </c>
      <c r="O52" s="48">
        <v>7369655.813999999</v>
      </c>
      <c r="P52" s="49">
        <f>ROUND((((C52*F52+G52*J52+K52*N52)*12+O52)/1000),1)</f>
        <v>498958.3</v>
      </c>
    </row>
    <row r="53" spans="1:17" s="43" customFormat="1" ht="14.25" customHeight="1">
      <c r="A53" s="56">
        <v>41</v>
      </c>
      <c r="B53" s="41" t="s">
        <v>47</v>
      </c>
      <c r="C53" s="16">
        <v>70</v>
      </c>
      <c r="D53" s="48">
        <v>10306.5</v>
      </c>
      <c r="E53" s="17">
        <v>1</v>
      </c>
      <c r="F53" s="17">
        <f t="shared" si="0"/>
        <v>10306.5</v>
      </c>
      <c r="G53" s="16">
        <v>8000</v>
      </c>
      <c r="H53" s="48">
        <v>2576.63</v>
      </c>
      <c r="I53" s="17">
        <v>1</v>
      </c>
      <c r="J53" s="17">
        <f t="shared" si="1"/>
        <v>2576.63</v>
      </c>
      <c r="K53" s="16">
        <v>10960</v>
      </c>
      <c r="L53" s="48">
        <v>5153.24</v>
      </c>
      <c r="M53" s="17">
        <v>1</v>
      </c>
      <c r="N53" s="17">
        <f t="shared" si="2"/>
        <v>5153.24</v>
      </c>
      <c r="O53" s="17">
        <v>184125.36</v>
      </c>
      <c r="P53" s="49">
        <f>ROUND((((C53*F53+G53*J53+K53*N53)*12+O53)/1000),1)</f>
        <v>933952.2</v>
      </c>
      <c r="Q53" s="60"/>
    </row>
    <row r="54" spans="1:16" s="43" customFormat="1" ht="14.25" customHeight="1">
      <c r="A54" s="56">
        <v>42</v>
      </c>
      <c r="B54" s="41" t="s">
        <v>48</v>
      </c>
      <c r="C54" s="47">
        <v>70</v>
      </c>
      <c r="D54" s="48">
        <v>10306.5</v>
      </c>
      <c r="E54" s="53">
        <v>1.006</v>
      </c>
      <c r="F54" s="48">
        <f t="shared" si="0"/>
        <v>10368.339</v>
      </c>
      <c r="G54" s="47">
        <v>13720</v>
      </c>
      <c r="H54" s="48">
        <v>2576.63</v>
      </c>
      <c r="I54" s="53">
        <v>1.006</v>
      </c>
      <c r="J54" s="48">
        <f t="shared" si="1"/>
        <v>2592.0897800000002</v>
      </c>
      <c r="K54" s="47">
        <v>18500</v>
      </c>
      <c r="L54" s="48">
        <v>5153.24</v>
      </c>
      <c r="M54" s="53">
        <v>1.006</v>
      </c>
      <c r="N54" s="48">
        <f t="shared" si="2"/>
        <v>5184.159439999999</v>
      </c>
      <c r="O54" s="48">
        <v>23683805.228574</v>
      </c>
      <c r="P54" s="49">
        <f>ROUND((((C54*F54+G54*J54+K54*N54)*12+O54)/1000),1)</f>
        <v>1610038.3</v>
      </c>
    </row>
    <row r="55" spans="1:16" s="43" customFormat="1" ht="14.25" customHeight="1">
      <c r="A55" s="56"/>
      <c r="B55" s="50" t="s">
        <v>49</v>
      </c>
      <c r="C55" s="45">
        <f>SUM(C56:C69)</f>
        <v>425</v>
      </c>
      <c r="D55" s="48"/>
      <c r="E55" s="51"/>
      <c r="F55" s="48"/>
      <c r="G55" s="45">
        <f>SUM(G56:G69)</f>
        <v>92465</v>
      </c>
      <c r="H55" s="48"/>
      <c r="I55" s="51"/>
      <c r="J55" s="48"/>
      <c r="K55" s="45">
        <f>SUM(K56:K69)</f>
        <v>110738</v>
      </c>
      <c r="L55" s="48"/>
      <c r="M55" s="51"/>
      <c r="N55" s="48"/>
      <c r="O55" s="51">
        <f>SUM(O56:O69)</f>
        <v>21631483.32446</v>
      </c>
      <c r="P55" s="52">
        <f>SUM(P56:P69)</f>
        <v>10439927.4</v>
      </c>
    </row>
    <row r="56" spans="1:16" s="43" customFormat="1" ht="14.25" customHeight="1">
      <c r="A56" s="56">
        <v>43</v>
      </c>
      <c r="B56" s="41" t="s">
        <v>50</v>
      </c>
      <c r="C56" s="47">
        <v>90</v>
      </c>
      <c r="D56" s="48">
        <v>10306.5</v>
      </c>
      <c r="E56" s="48">
        <v>1.15</v>
      </c>
      <c r="F56" s="48">
        <f t="shared" si="0"/>
        <v>11852.474999999999</v>
      </c>
      <c r="G56" s="47">
        <v>15350</v>
      </c>
      <c r="H56" s="48">
        <v>2576.63</v>
      </c>
      <c r="I56" s="48">
        <v>1.15</v>
      </c>
      <c r="J56" s="48">
        <f t="shared" si="1"/>
        <v>2963.1245</v>
      </c>
      <c r="K56" s="47">
        <v>21000</v>
      </c>
      <c r="L56" s="48">
        <v>5153.24</v>
      </c>
      <c r="M56" s="48">
        <v>1.15</v>
      </c>
      <c r="N56" s="48">
        <f t="shared" si="2"/>
        <v>5926.226</v>
      </c>
      <c r="O56" s="48">
        <v>233349.21</v>
      </c>
      <c r="P56" s="49">
        <f>ROUND((((C56*F56+G56*J56+K56*N56)*12+O56)/1000),1)</f>
        <v>2052250.5</v>
      </c>
    </row>
    <row r="57" spans="1:16" s="43" customFormat="1" ht="14.25" customHeight="1">
      <c r="A57" s="56">
        <v>44</v>
      </c>
      <c r="B57" s="41" t="s">
        <v>51</v>
      </c>
      <c r="C57" s="47">
        <v>4</v>
      </c>
      <c r="D57" s="48">
        <v>10306.5</v>
      </c>
      <c r="E57" s="48">
        <v>1</v>
      </c>
      <c r="F57" s="48">
        <f t="shared" si="0"/>
        <v>10306.5</v>
      </c>
      <c r="G57" s="47">
        <v>2154</v>
      </c>
      <c r="H57" s="48">
        <v>2576.63</v>
      </c>
      <c r="I57" s="48">
        <v>1</v>
      </c>
      <c r="J57" s="48">
        <f t="shared" si="1"/>
        <v>2576.63</v>
      </c>
      <c r="K57" s="47">
        <v>2950</v>
      </c>
      <c r="L57" s="48">
        <v>5153.24</v>
      </c>
      <c r="M57" s="48">
        <v>1</v>
      </c>
      <c r="N57" s="48">
        <f t="shared" si="2"/>
        <v>5153.24</v>
      </c>
      <c r="O57" s="48">
        <v>280500</v>
      </c>
      <c r="P57" s="49">
        <f aca="true" t="shared" si="6" ref="P57:P69">ROUND((((C57*F57+G57*J57+K57*N57)*12+O57)/1000),1)</f>
        <v>249800.6</v>
      </c>
    </row>
    <row r="58" spans="1:16" s="43" customFormat="1" ht="14.25" customHeight="1">
      <c r="A58" s="56">
        <v>45</v>
      </c>
      <c r="B58" s="41" t="s">
        <v>52</v>
      </c>
      <c r="C58" s="47">
        <v>9</v>
      </c>
      <c r="D58" s="48">
        <v>10306.5</v>
      </c>
      <c r="E58" s="48">
        <v>1</v>
      </c>
      <c r="F58" s="48">
        <f t="shared" si="0"/>
        <v>10306.5</v>
      </c>
      <c r="G58" s="47">
        <v>2110</v>
      </c>
      <c r="H58" s="48">
        <v>2576.63</v>
      </c>
      <c r="I58" s="48">
        <v>1</v>
      </c>
      <c r="J58" s="48">
        <f t="shared" si="1"/>
        <v>2576.63</v>
      </c>
      <c r="K58" s="47">
        <v>1912</v>
      </c>
      <c r="L58" s="48">
        <v>5153.24</v>
      </c>
      <c r="M58" s="48">
        <v>1</v>
      </c>
      <c r="N58" s="48">
        <f t="shared" si="2"/>
        <v>5153.24</v>
      </c>
      <c r="O58" s="48">
        <v>231496.1</v>
      </c>
      <c r="P58" s="49">
        <f t="shared" si="6"/>
        <v>184820.8</v>
      </c>
    </row>
    <row r="59" spans="1:16" s="43" customFormat="1" ht="14.25" customHeight="1">
      <c r="A59" s="56">
        <v>46</v>
      </c>
      <c r="B59" s="41" t="s">
        <v>53</v>
      </c>
      <c r="C59" s="47">
        <v>25</v>
      </c>
      <c r="D59" s="48">
        <v>10306.5</v>
      </c>
      <c r="E59" s="48">
        <v>1</v>
      </c>
      <c r="F59" s="48">
        <f t="shared" si="0"/>
        <v>10306.5</v>
      </c>
      <c r="G59" s="47">
        <v>10384</v>
      </c>
      <c r="H59" s="48">
        <v>2576.63</v>
      </c>
      <c r="I59" s="48">
        <v>1</v>
      </c>
      <c r="J59" s="48">
        <f t="shared" si="1"/>
        <v>2576.63</v>
      </c>
      <c r="K59" s="47">
        <v>12450</v>
      </c>
      <c r="L59" s="48">
        <v>5153.24</v>
      </c>
      <c r="M59" s="48">
        <v>1</v>
      </c>
      <c r="N59" s="48">
        <f t="shared" si="2"/>
        <v>5153.24</v>
      </c>
      <c r="O59" s="48">
        <v>1642865.91</v>
      </c>
      <c r="P59" s="49">
        <f t="shared" si="6"/>
        <v>1095697.6</v>
      </c>
    </row>
    <row r="60" spans="1:16" s="43" customFormat="1" ht="14.25" customHeight="1">
      <c r="A60" s="56">
        <v>47</v>
      </c>
      <c r="B60" s="41" t="s">
        <v>54</v>
      </c>
      <c r="C60" s="47">
        <v>20</v>
      </c>
      <c r="D60" s="48">
        <v>10306.5</v>
      </c>
      <c r="E60" s="48">
        <v>1.15</v>
      </c>
      <c r="F60" s="48">
        <f t="shared" si="0"/>
        <v>11852.474999999999</v>
      </c>
      <c r="G60" s="47">
        <v>4506</v>
      </c>
      <c r="H60" s="48">
        <v>2576.63</v>
      </c>
      <c r="I60" s="48">
        <v>1.15</v>
      </c>
      <c r="J60" s="48">
        <f t="shared" si="1"/>
        <v>2963.1245</v>
      </c>
      <c r="K60" s="47">
        <v>5089</v>
      </c>
      <c r="L60" s="48">
        <v>5153.24</v>
      </c>
      <c r="M60" s="48">
        <v>1.15</v>
      </c>
      <c r="N60" s="48">
        <f t="shared" si="2"/>
        <v>5926.226</v>
      </c>
      <c r="O60" s="48">
        <v>30000</v>
      </c>
      <c r="P60" s="49">
        <f t="shared" si="6"/>
        <v>524999.4</v>
      </c>
    </row>
    <row r="61" spans="1:16" s="43" customFormat="1" ht="14.25" customHeight="1">
      <c r="A61" s="56">
        <v>48</v>
      </c>
      <c r="B61" s="41" t="s">
        <v>55</v>
      </c>
      <c r="C61" s="47">
        <v>25</v>
      </c>
      <c r="D61" s="48">
        <v>10306.5</v>
      </c>
      <c r="E61" s="48">
        <v>1</v>
      </c>
      <c r="F61" s="48">
        <f t="shared" si="0"/>
        <v>10306.5</v>
      </c>
      <c r="G61" s="47">
        <v>4490</v>
      </c>
      <c r="H61" s="48">
        <v>2576.63</v>
      </c>
      <c r="I61" s="48">
        <v>1</v>
      </c>
      <c r="J61" s="48">
        <f t="shared" si="1"/>
        <v>2576.63</v>
      </c>
      <c r="K61" s="47">
        <v>5234</v>
      </c>
      <c r="L61" s="48">
        <v>5153.24</v>
      </c>
      <c r="M61" s="48">
        <v>1</v>
      </c>
      <c r="N61" s="48">
        <f t="shared" si="2"/>
        <v>5153.24</v>
      </c>
      <c r="O61" s="48">
        <v>0</v>
      </c>
      <c r="P61" s="49">
        <f t="shared" si="6"/>
        <v>465585.5</v>
      </c>
    </row>
    <row r="62" spans="1:16" s="43" customFormat="1" ht="14.25" customHeight="1">
      <c r="A62" s="56">
        <v>49</v>
      </c>
      <c r="B62" s="41" t="s">
        <v>56</v>
      </c>
      <c r="C62" s="47">
        <v>5</v>
      </c>
      <c r="D62" s="48">
        <v>10306.5</v>
      </c>
      <c r="E62" s="48">
        <v>1.1</v>
      </c>
      <c r="F62" s="48">
        <f t="shared" si="0"/>
        <v>11337.150000000001</v>
      </c>
      <c r="G62" s="47">
        <v>3900</v>
      </c>
      <c r="H62" s="48">
        <v>2576.63</v>
      </c>
      <c r="I62" s="48">
        <v>1.1</v>
      </c>
      <c r="J62" s="48">
        <f t="shared" si="1"/>
        <v>2834.2930000000006</v>
      </c>
      <c r="K62" s="47">
        <v>4174</v>
      </c>
      <c r="L62" s="48">
        <v>5153.24</v>
      </c>
      <c r="M62" s="48">
        <v>1.1</v>
      </c>
      <c r="N62" s="48">
        <f t="shared" si="2"/>
        <v>5668.564</v>
      </c>
      <c r="O62" s="48">
        <v>240000</v>
      </c>
      <c r="P62" s="49">
        <f t="shared" si="6"/>
        <v>417492.2</v>
      </c>
    </row>
    <row r="63" spans="1:16" s="43" customFormat="1" ht="14.25" customHeight="1">
      <c r="A63" s="56">
        <v>50</v>
      </c>
      <c r="B63" s="41" t="s">
        <v>57</v>
      </c>
      <c r="C63" s="47">
        <v>100</v>
      </c>
      <c r="D63" s="48">
        <v>10306.5</v>
      </c>
      <c r="E63" s="48">
        <v>1</v>
      </c>
      <c r="F63" s="48">
        <f t="shared" si="0"/>
        <v>10306.5</v>
      </c>
      <c r="G63" s="47">
        <v>7095</v>
      </c>
      <c r="H63" s="48">
        <v>2576.63</v>
      </c>
      <c r="I63" s="48">
        <v>1</v>
      </c>
      <c r="J63" s="48">
        <f t="shared" si="1"/>
        <v>2576.63</v>
      </c>
      <c r="K63" s="47">
        <v>7300</v>
      </c>
      <c r="L63" s="48">
        <v>5153.24</v>
      </c>
      <c r="M63" s="48">
        <v>1</v>
      </c>
      <c r="N63" s="48">
        <f t="shared" si="2"/>
        <v>5153.24</v>
      </c>
      <c r="O63" s="48">
        <v>7786.98</v>
      </c>
      <c r="P63" s="49">
        <f t="shared" si="6"/>
        <v>683173.7</v>
      </c>
    </row>
    <row r="64" spans="1:16" s="43" customFormat="1" ht="14.25" customHeight="1">
      <c r="A64" s="56">
        <v>51</v>
      </c>
      <c r="B64" s="41" t="s">
        <v>58</v>
      </c>
      <c r="C64" s="47">
        <v>10</v>
      </c>
      <c r="D64" s="48">
        <v>10306.5</v>
      </c>
      <c r="E64" s="48">
        <v>1.15</v>
      </c>
      <c r="F64" s="48">
        <f t="shared" si="0"/>
        <v>11852.474999999999</v>
      </c>
      <c r="G64" s="47">
        <v>9200</v>
      </c>
      <c r="H64" s="48">
        <v>2576.63</v>
      </c>
      <c r="I64" s="48">
        <v>1.15</v>
      </c>
      <c r="J64" s="48">
        <f t="shared" si="1"/>
        <v>2963.1245</v>
      </c>
      <c r="K64" s="47">
        <v>11350</v>
      </c>
      <c r="L64" s="48">
        <v>5153.24</v>
      </c>
      <c r="M64" s="48">
        <v>1.15</v>
      </c>
      <c r="N64" s="48">
        <f t="shared" si="2"/>
        <v>5926.226</v>
      </c>
      <c r="O64" s="48">
        <v>120000</v>
      </c>
      <c r="P64" s="49">
        <f t="shared" si="6"/>
        <v>1135823.2</v>
      </c>
    </row>
    <row r="65" spans="1:16" s="43" customFormat="1" ht="14.25" customHeight="1">
      <c r="A65" s="56">
        <v>52</v>
      </c>
      <c r="B65" s="41" t="s">
        <v>59</v>
      </c>
      <c r="C65" s="47">
        <v>51</v>
      </c>
      <c r="D65" s="48">
        <v>10306.5</v>
      </c>
      <c r="E65" s="48">
        <v>1</v>
      </c>
      <c r="F65" s="48">
        <f t="shared" si="0"/>
        <v>10306.5</v>
      </c>
      <c r="G65" s="47">
        <v>4180</v>
      </c>
      <c r="H65" s="48">
        <v>2576.63</v>
      </c>
      <c r="I65" s="48">
        <v>1</v>
      </c>
      <c r="J65" s="48">
        <f t="shared" si="1"/>
        <v>2576.63</v>
      </c>
      <c r="K65" s="47">
        <v>4926</v>
      </c>
      <c r="L65" s="48">
        <v>5153.24</v>
      </c>
      <c r="M65" s="48">
        <v>1</v>
      </c>
      <c r="N65" s="48">
        <f t="shared" si="2"/>
        <v>5153.24</v>
      </c>
      <c r="O65" s="48">
        <v>0</v>
      </c>
      <c r="P65" s="49">
        <f t="shared" si="6"/>
        <v>440169.7</v>
      </c>
    </row>
    <row r="66" spans="1:17" s="43" customFormat="1" ht="14.25" customHeight="1">
      <c r="A66" s="56">
        <v>53</v>
      </c>
      <c r="B66" s="41" t="s">
        <v>60</v>
      </c>
      <c r="C66" s="47">
        <v>15</v>
      </c>
      <c r="D66" s="48">
        <v>10306.5</v>
      </c>
      <c r="E66" s="48">
        <v>1.15</v>
      </c>
      <c r="F66" s="48">
        <f t="shared" si="0"/>
        <v>11852.474999999999</v>
      </c>
      <c r="G66" s="47">
        <v>8900</v>
      </c>
      <c r="H66" s="48">
        <v>2576.63</v>
      </c>
      <c r="I66" s="48">
        <v>1.15</v>
      </c>
      <c r="J66" s="48">
        <f t="shared" si="1"/>
        <v>2963.1245</v>
      </c>
      <c r="K66" s="47">
        <v>10065</v>
      </c>
      <c r="L66" s="48">
        <v>5153.24</v>
      </c>
      <c r="M66" s="48">
        <v>1.15</v>
      </c>
      <c r="N66" s="48">
        <f t="shared" si="2"/>
        <v>5926.226</v>
      </c>
      <c r="O66" s="48">
        <v>16642085.53446</v>
      </c>
      <c r="P66" s="49">
        <f t="shared" si="6"/>
        <v>1051006.8</v>
      </c>
      <c r="Q66" s="60"/>
    </row>
    <row r="67" spans="1:16" s="43" customFormat="1" ht="14.25" customHeight="1">
      <c r="A67" s="56">
        <v>54</v>
      </c>
      <c r="B67" s="41" t="s">
        <v>61</v>
      </c>
      <c r="C67" s="16">
        <v>22</v>
      </c>
      <c r="D67" s="48">
        <v>10306.5</v>
      </c>
      <c r="E67" s="17">
        <v>1</v>
      </c>
      <c r="F67" s="17">
        <f t="shared" si="0"/>
        <v>10306.5</v>
      </c>
      <c r="G67" s="16">
        <v>9010</v>
      </c>
      <c r="H67" s="48">
        <v>2576.63</v>
      </c>
      <c r="I67" s="17">
        <v>1</v>
      </c>
      <c r="J67" s="17">
        <f t="shared" si="1"/>
        <v>2576.63</v>
      </c>
      <c r="K67" s="16">
        <v>9648</v>
      </c>
      <c r="L67" s="48">
        <v>5153.24</v>
      </c>
      <c r="M67" s="17">
        <v>1</v>
      </c>
      <c r="N67" s="17">
        <f t="shared" si="2"/>
        <v>5153.24</v>
      </c>
      <c r="O67" s="17">
        <v>352740.02</v>
      </c>
      <c r="P67" s="49">
        <f t="shared" si="6"/>
        <v>878280.4</v>
      </c>
    </row>
    <row r="68" spans="1:16" s="43" customFormat="1" ht="14.25" customHeight="1">
      <c r="A68" s="56">
        <v>55</v>
      </c>
      <c r="B68" s="41" t="s">
        <v>62</v>
      </c>
      <c r="C68" s="47">
        <v>45</v>
      </c>
      <c r="D68" s="48">
        <v>10306.5</v>
      </c>
      <c r="E68" s="53">
        <v>1.002</v>
      </c>
      <c r="F68" s="48">
        <f t="shared" si="0"/>
        <v>10327.113</v>
      </c>
      <c r="G68" s="47">
        <v>7586</v>
      </c>
      <c r="H68" s="48">
        <v>2576.63</v>
      </c>
      <c r="I68" s="53">
        <v>1.002</v>
      </c>
      <c r="J68" s="48">
        <f t="shared" si="1"/>
        <v>2581.78326</v>
      </c>
      <c r="K68" s="47">
        <v>10094</v>
      </c>
      <c r="L68" s="48">
        <v>5153.24</v>
      </c>
      <c r="M68" s="53">
        <v>1.002</v>
      </c>
      <c r="N68" s="48">
        <f t="shared" si="2"/>
        <v>5163.54648</v>
      </c>
      <c r="O68" s="48">
        <v>400659.57</v>
      </c>
      <c r="P68" s="49">
        <f t="shared" si="6"/>
        <v>866452.3</v>
      </c>
    </row>
    <row r="69" spans="1:16" s="43" customFormat="1" ht="14.25" customHeight="1">
      <c r="A69" s="56">
        <v>56</v>
      </c>
      <c r="B69" s="41" t="s">
        <v>63</v>
      </c>
      <c r="C69" s="47">
        <v>4</v>
      </c>
      <c r="D69" s="48">
        <v>10306.5</v>
      </c>
      <c r="E69" s="48">
        <v>1</v>
      </c>
      <c r="F69" s="48">
        <f t="shared" si="0"/>
        <v>10306.5</v>
      </c>
      <c r="G69" s="47">
        <v>3600</v>
      </c>
      <c r="H69" s="48">
        <v>2576.63</v>
      </c>
      <c r="I69" s="48">
        <v>1</v>
      </c>
      <c r="J69" s="48">
        <f t="shared" si="1"/>
        <v>2576.63</v>
      </c>
      <c r="K69" s="47">
        <v>4546</v>
      </c>
      <c r="L69" s="48">
        <v>5153.24</v>
      </c>
      <c r="M69" s="48">
        <v>1</v>
      </c>
      <c r="N69" s="48">
        <f t="shared" si="2"/>
        <v>5153.24</v>
      </c>
      <c r="O69" s="48">
        <v>1450000</v>
      </c>
      <c r="P69" s="49">
        <f t="shared" si="6"/>
        <v>394374.7</v>
      </c>
    </row>
    <row r="70" spans="1:16" s="43" customFormat="1" ht="14.25" customHeight="1">
      <c r="A70" s="56"/>
      <c r="B70" s="50" t="s">
        <v>64</v>
      </c>
      <c r="C70" s="45">
        <f>SUM(C71:C76)</f>
        <v>303</v>
      </c>
      <c r="D70" s="48"/>
      <c r="E70" s="51"/>
      <c r="F70" s="48"/>
      <c r="G70" s="45">
        <f>SUM(G71:G76)</f>
        <v>36937</v>
      </c>
      <c r="H70" s="48"/>
      <c r="I70" s="51"/>
      <c r="J70" s="48"/>
      <c r="K70" s="45">
        <f>SUM(K71:K76)</f>
        <v>52196</v>
      </c>
      <c r="L70" s="48"/>
      <c r="M70" s="51"/>
      <c r="N70" s="48"/>
      <c r="O70" s="51">
        <f>SUM(O71:O76)</f>
        <v>39903823.440000005</v>
      </c>
      <c r="P70" s="52">
        <f>SUM(P71:P76)</f>
        <v>5395180.8</v>
      </c>
    </row>
    <row r="71" spans="1:16" s="43" customFormat="1" ht="14.25" customHeight="1">
      <c r="A71" s="56">
        <v>57</v>
      </c>
      <c r="B71" s="41" t="s">
        <v>65</v>
      </c>
      <c r="C71" s="47">
        <v>10</v>
      </c>
      <c r="D71" s="48">
        <v>10306.5</v>
      </c>
      <c r="E71" s="48">
        <v>1.15</v>
      </c>
      <c r="F71" s="48">
        <f t="shared" si="0"/>
        <v>11852.474999999999</v>
      </c>
      <c r="G71" s="47">
        <v>3300</v>
      </c>
      <c r="H71" s="48">
        <v>2576.63</v>
      </c>
      <c r="I71" s="48">
        <v>1.15</v>
      </c>
      <c r="J71" s="48">
        <f t="shared" si="1"/>
        <v>2963.1245</v>
      </c>
      <c r="K71" s="47">
        <v>4527</v>
      </c>
      <c r="L71" s="48">
        <v>5153.24</v>
      </c>
      <c r="M71" s="48">
        <v>1.15</v>
      </c>
      <c r="N71" s="48">
        <f t="shared" si="2"/>
        <v>5926.226</v>
      </c>
      <c r="O71" s="48">
        <v>5067537.16</v>
      </c>
      <c r="P71" s="49">
        <f>ROUND((((C71*F71+G71*J71+K71*N71)*12+O71)/1000),1)</f>
        <v>445765.9</v>
      </c>
    </row>
    <row r="72" spans="1:16" s="43" customFormat="1" ht="14.25" customHeight="1">
      <c r="A72" s="56">
        <v>58</v>
      </c>
      <c r="B72" s="41" t="s">
        <v>66</v>
      </c>
      <c r="C72" s="47">
        <v>10</v>
      </c>
      <c r="D72" s="48">
        <v>10306.5</v>
      </c>
      <c r="E72" s="48">
        <v>1.152</v>
      </c>
      <c r="F72" s="48">
        <f t="shared" si="0"/>
        <v>11873.088</v>
      </c>
      <c r="G72" s="47">
        <v>11500</v>
      </c>
      <c r="H72" s="48">
        <v>2576.63</v>
      </c>
      <c r="I72" s="48">
        <v>1.152</v>
      </c>
      <c r="J72" s="48">
        <f t="shared" si="1"/>
        <v>2968.27776</v>
      </c>
      <c r="K72" s="47">
        <v>15152</v>
      </c>
      <c r="L72" s="48">
        <v>5153.24</v>
      </c>
      <c r="M72" s="48">
        <v>1.152</v>
      </c>
      <c r="N72" s="48">
        <f t="shared" si="2"/>
        <v>5936.532479999999</v>
      </c>
      <c r="O72" s="48">
        <v>21174392.55</v>
      </c>
      <c r="P72" s="49">
        <f>ROUND((((C72*F72+G72*J72+K72*N72)*12+O72)/1000),1)</f>
        <v>1511625.6</v>
      </c>
    </row>
    <row r="73" spans="1:16" s="43" customFormat="1" ht="14.25" customHeight="1">
      <c r="A73" s="56">
        <v>59</v>
      </c>
      <c r="B73" s="41" t="s">
        <v>67</v>
      </c>
      <c r="C73" s="47">
        <v>100</v>
      </c>
      <c r="D73" s="48">
        <v>10306.5</v>
      </c>
      <c r="E73" s="48">
        <v>1.16</v>
      </c>
      <c r="F73" s="48">
        <f t="shared" si="0"/>
        <v>11955.539999999999</v>
      </c>
      <c r="G73" s="47">
        <v>4437</v>
      </c>
      <c r="H73" s="48">
        <v>2576.63</v>
      </c>
      <c r="I73" s="48">
        <v>1.16</v>
      </c>
      <c r="J73" s="48">
        <f t="shared" si="1"/>
        <v>2988.8908</v>
      </c>
      <c r="K73" s="47">
        <v>7684</v>
      </c>
      <c r="L73" s="48">
        <v>5153.24</v>
      </c>
      <c r="M73" s="48">
        <v>1.16</v>
      </c>
      <c r="N73" s="48">
        <f t="shared" si="2"/>
        <v>5977.7584</v>
      </c>
      <c r="O73" s="48">
        <v>2523194.82</v>
      </c>
      <c r="P73" s="49">
        <f>ROUND((((C73*F73+G73*J73+K73*N73)*12+O73)/1000),1)</f>
        <v>727207.5</v>
      </c>
    </row>
    <row r="74" spans="1:16" s="43" customFormat="1" ht="14.25" customHeight="1">
      <c r="A74" s="56">
        <v>60</v>
      </c>
      <c r="B74" s="41" t="s">
        <v>68</v>
      </c>
      <c r="C74" s="47">
        <v>100</v>
      </c>
      <c r="D74" s="48">
        <v>10306.5</v>
      </c>
      <c r="E74" s="48">
        <v>1.5</v>
      </c>
      <c r="F74" s="48">
        <f t="shared" si="0"/>
        <v>15459.75</v>
      </c>
      <c r="G74" s="47">
        <v>5000</v>
      </c>
      <c r="H74" s="48">
        <v>2576.63</v>
      </c>
      <c r="I74" s="48">
        <v>1.5</v>
      </c>
      <c r="J74" s="48">
        <f t="shared" si="1"/>
        <v>3864.945</v>
      </c>
      <c r="K74" s="47">
        <v>7180</v>
      </c>
      <c r="L74" s="48">
        <v>5153.24</v>
      </c>
      <c r="M74" s="48">
        <v>1.5</v>
      </c>
      <c r="N74" s="48">
        <f t="shared" si="2"/>
        <v>7729.86</v>
      </c>
      <c r="O74" s="48">
        <v>10183166.31</v>
      </c>
      <c r="P74" s="49">
        <f>ROUND((((C74*F74+G74*J74+K74*N74)*12+O74)/1000),1)</f>
        <v>926636.3</v>
      </c>
    </row>
    <row r="75" spans="1:16" s="43" customFormat="1" ht="14.25" customHeight="1">
      <c r="A75" s="56">
        <v>61</v>
      </c>
      <c r="B75" s="41" t="s">
        <v>69</v>
      </c>
      <c r="C75" s="47">
        <v>2</v>
      </c>
      <c r="D75" s="48">
        <v>10306.5</v>
      </c>
      <c r="E75" s="48">
        <v>1.5</v>
      </c>
      <c r="F75" s="48">
        <f t="shared" si="0"/>
        <v>15459.75</v>
      </c>
      <c r="G75" s="47">
        <v>1700</v>
      </c>
      <c r="H75" s="48">
        <v>2576.63</v>
      </c>
      <c r="I75" s="48">
        <v>1.5</v>
      </c>
      <c r="J75" s="48">
        <f t="shared" si="1"/>
        <v>3864.945</v>
      </c>
      <c r="K75" s="47">
        <v>2113</v>
      </c>
      <c r="L75" s="48">
        <v>5153.24</v>
      </c>
      <c r="M75" s="48">
        <v>1.5</v>
      </c>
      <c r="N75" s="48">
        <f t="shared" si="2"/>
        <v>7729.86</v>
      </c>
      <c r="O75" s="48">
        <v>52532.6</v>
      </c>
      <c r="P75" s="49">
        <f>ROUND((((C75*F75+G75*J75+K75*N75)*12+O75)/1000),1)</f>
        <v>275266.8</v>
      </c>
    </row>
    <row r="76" spans="1:16" s="43" customFormat="1" ht="14.25" customHeight="1">
      <c r="A76" s="56">
        <v>62</v>
      </c>
      <c r="B76" s="41" t="s">
        <v>70</v>
      </c>
      <c r="C76" s="47">
        <v>81</v>
      </c>
      <c r="D76" s="48">
        <v>10306.5</v>
      </c>
      <c r="E76" s="48">
        <v>1.15</v>
      </c>
      <c r="F76" s="48">
        <f aca="true" t="shared" si="7" ref="F76:F101">D76*E76</f>
        <v>11852.474999999999</v>
      </c>
      <c r="G76" s="47">
        <v>11000</v>
      </c>
      <c r="H76" s="48">
        <v>2576.63</v>
      </c>
      <c r="I76" s="48">
        <v>1.15</v>
      </c>
      <c r="J76" s="48">
        <f aca="true" t="shared" si="8" ref="J76:J101">H76*I76</f>
        <v>2963.1245</v>
      </c>
      <c r="K76" s="47">
        <v>15540</v>
      </c>
      <c r="L76" s="48">
        <v>5153.24</v>
      </c>
      <c r="M76" s="48">
        <v>1.15</v>
      </c>
      <c r="N76" s="48">
        <f aca="true" t="shared" si="9" ref="N76:N101">L76*M76</f>
        <v>5926.226</v>
      </c>
      <c r="O76" s="48">
        <v>903000</v>
      </c>
      <c r="P76" s="49">
        <f>ROUND((((C76*F76+G76*J76+K76*N76)*12+O76)/1000),1)</f>
        <v>1508678.7</v>
      </c>
    </row>
    <row r="77" spans="1:16" s="43" customFormat="1" ht="14.25" customHeight="1">
      <c r="A77" s="56"/>
      <c r="B77" s="50" t="s">
        <v>71</v>
      </c>
      <c r="C77" s="45">
        <f>SUM(C78:C89)</f>
        <v>311</v>
      </c>
      <c r="D77" s="48"/>
      <c r="E77" s="51"/>
      <c r="F77" s="48"/>
      <c r="G77" s="45">
        <f>SUM(G78:G89)</f>
        <v>76113</v>
      </c>
      <c r="H77" s="48"/>
      <c r="I77" s="51"/>
      <c r="J77" s="48"/>
      <c r="K77" s="45">
        <f>SUM(K78:K89)</f>
        <v>102772</v>
      </c>
      <c r="L77" s="48"/>
      <c r="M77" s="51"/>
      <c r="N77" s="48"/>
      <c r="O77" s="51">
        <f>SUM(O78:O89)</f>
        <v>29798669.29816</v>
      </c>
      <c r="P77" s="52">
        <f>SUM(P78:P89)</f>
        <v>10900678.7</v>
      </c>
    </row>
    <row r="78" spans="1:18" s="43" customFormat="1" ht="14.25" customHeight="1">
      <c r="A78" s="56">
        <v>63</v>
      </c>
      <c r="B78" s="41" t="s">
        <v>72</v>
      </c>
      <c r="C78" s="47">
        <v>9</v>
      </c>
      <c r="D78" s="48">
        <v>10306.5</v>
      </c>
      <c r="E78" s="48">
        <v>1.4</v>
      </c>
      <c r="F78" s="48">
        <f t="shared" si="7"/>
        <v>14429.099999999999</v>
      </c>
      <c r="G78" s="47">
        <v>1200</v>
      </c>
      <c r="H78" s="48">
        <v>2576.63</v>
      </c>
      <c r="I78" s="48">
        <v>1.4</v>
      </c>
      <c r="J78" s="48">
        <f t="shared" si="8"/>
        <v>3607.2819999999997</v>
      </c>
      <c r="K78" s="47">
        <v>2274</v>
      </c>
      <c r="L78" s="48">
        <v>5153.24</v>
      </c>
      <c r="M78" s="48">
        <v>1.4</v>
      </c>
      <c r="N78" s="48">
        <f t="shared" si="9"/>
        <v>7214.535999999999</v>
      </c>
      <c r="O78" s="48">
        <v>597108.69</v>
      </c>
      <c r="P78" s="49">
        <f>ROUND((((C78*F78+G78*J78+K78*N78)*12+O78)/1000),1)</f>
        <v>250970.6</v>
      </c>
      <c r="R78" s="60"/>
    </row>
    <row r="79" spans="1:16" s="43" customFormat="1" ht="14.25" customHeight="1">
      <c r="A79" s="56">
        <v>64</v>
      </c>
      <c r="B79" s="41" t="s">
        <v>73</v>
      </c>
      <c r="C79" s="16">
        <v>0</v>
      </c>
      <c r="D79" s="48">
        <v>10306.5</v>
      </c>
      <c r="E79" s="17">
        <v>1.21</v>
      </c>
      <c r="F79" s="17">
        <f t="shared" si="7"/>
        <v>12470.865</v>
      </c>
      <c r="G79" s="16">
        <v>4947</v>
      </c>
      <c r="H79" s="48">
        <v>2576.63</v>
      </c>
      <c r="I79" s="17">
        <v>1.21</v>
      </c>
      <c r="J79" s="17">
        <f t="shared" si="8"/>
        <v>3117.7223</v>
      </c>
      <c r="K79" s="16">
        <v>7000</v>
      </c>
      <c r="L79" s="48">
        <v>5153.24</v>
      </c>
      <c r="M79" s="17">
        <v>1.21</v>
      </c>
      <c r="N79" s="17">
        <f t="shared" si="9"/>
        <v>6235.4204</v>
      </c>
      <c r="O79" s="17">
        <v>550000</v>
      </c>
      <c r="P79" s="49">
        <f aca="true" t="shared" si="10" ref="P79:P89">ROUND((((C79*F79+G79*J79+K79*N79)*12+O79)/1000),1)</f>
        <v>709405.8</v>
      </c>
    </row>
    <row r="80" spans="1:16" s="43" customFormat="1" ht="14.25" customHeight="1">
      <c r="A80" s="56">
        <v>65</v>
      </c>
      <c r="B80" s="41" t="s">
        <v>74</v>
      </c>
      <c r="C80" s="47">
        <v>0</v>
      </c>
      <c r="D80" s="48">
        <v>10306.5</v>
      </c>
      <c r="E80" s="48">
        <v>1.4</v>
      </c>
      <c r="F80" s="48">
        <f t="shared" si="7"/>
        <v>14429.099999999999</v>
      </c>
      <c r="G80" s="47">
        <v>3900</v>
      </c>
      <c r="H80" s="48">
        <v>2576.63</v>
      </c>
      <c r="I80" s="48">
        <v>1.4</v>
      </c>
      <c r="J80" s="48">
        <f t="shared" si="8"/>
        <v>3607.2819999999997</v>
      </c>
      <c r="K80" s="47">
        <v>4882</v>
      </c>
      <c r="L80" s="48">
        <v>5153.24</v>
      </c>
      <c r="M80" s="48">
        <v>1.4</v>
      </c>
      <c r="N80" s="48">
        <f t="shared" si="9"/>
        <v>7214.535999999999</v>
      </c>
      <c r="O80" s="48">
        <v>1300000</v>
      </c>
      <c r="P80" s="49">
        <f t="shared" si="10"/>
        <v>592777.2</v>
      </c>
    </row>
    <row r="81" spans="1:16" s="43" customFormat="1" ht="14.25" customHeight="1">
      <c r="A81" s="56">
        <v>66</v>
      </c>
      <c r="B81" s="41" t="s">
        <v>75</v>
      </c>
      <c r="C81" s="47">
        <v>15</v>
      </c>
      <c r="D81" s="48">
        <v>10306.5</v>
      </c>
      <c r="E81" s="48">
        <v>1.3</v>
      </c>
      <c r="F81" s="48">
        <f t="shared" si="7"/>
        <v>13398.45</v>
      </c>
      <c r="G81" s="47">
        <v>2222</v>
      </c>
      <c r="H81" s="48">
        <v>2576.63</v>
      </c>
      <c r="I81" s="48">
        <v>1.3</v>
      </c>
      <c r="J81" s="48">
        <f t="shared" si="8"/>
        <v>3349.619</v>
      </c>
      <c r="K81" s="47">
        <v>3274</v>
      </c>
      <c r="L81" s="48">
        <v>5153.24</v>
      </c>
      <c r="M81" s="48">
        <v>1.3</v>
      </c>
      <c r="N81" s="48">
        <f t="shared" si="9"/>
        <v>6699.2119999999995</v>
      </c>
      <c r="O81" s="48">
        <v>180000</v>
      </c>
      <c r="P81" s="49">
        <f t="shared" si="10"/>
        <v>355104.6</v>
      </c>
    </row>
    <row r="82" spans="1:16" s="43" customFormat="1" ht="14.25" customHeight="1">
      <c r="A82" s="56">
        <v>67</v>
      </c>
      <c r="B82" s="41" t="s">
        <v>76</v>
      </c>
      <c r="C82" s="47">
        <v>20</v>
      </c>
      <c r="D82" s="48">
        <v>10306.5</v>
      </c>
      <c r="E82" s="48">
        <v>1.175</v>
      </c>
      <c r="F82" s="48">
        <f t="shared" si="7"/>
        <v>12110.1375</v>
      </c>
      <c r="G82" s="47">
        <v>8133</v>
      </c>
      <c r="H82" s="48">
        <v>2576.63</v>
      </c>
      <c r="I82" s="48">
        <v>1.175</v>
      </c>
      <c r="J82" s="48">
        <f t="shared" si="8"/>
        <v>3027.5402500000005</v>
      </c>
      <c r="K82" s="47">
        <v>13000</v>
      </c>
      <c r="L82" s="48">
        <v>5153.24</v>
      </c>
      <c r="M82" s="48">
        <v>1.175</v>
      </c>
      <c r="N82" s="48">
        <f t="shared" si="9"/>
        <v>6055.057</v>
      </c>
      <c r="O82" s="48">
        <v>6845898.33</v>
      </c>
      <c r="P82" s="49">
        <f t="shared" si="10"/>
        <v>1249817</v>
      </c>
    </row>
    <row r="83" spans="1:16" s="43" customFormat="1" ht="14.25" customHeight="1">
      <c r="A83" s="56">
        <v>68</v>
      </c>
      <c r="B83" s="41" t="s">
        <v>77</v>
      </c>
      <c r="C83" s="47">
        <v>110</v>
      </c>
      <c r="D83" s="48">
        <v>10306.5</v>
      </c>
      <c r="E83" s="48">
        <v>1.25</v>
      </c>
      <c r="F83" s="48">
        <f t="shared" si="7"/>
        <v>12883.125</v>
      </c>
      <c r="G83" s="47">
        <v>10000</v>
      </c>
      <c r="H83" s="48">
        <v>2576.63</v>
      </c>
      <c r="I83" s="48">
        <v>1.25</v>
      </c>
      <c r="J83" s="48">
        <f t="shared" si="8"/>
        <v>3220.7875000000004</v>
      </c>
      <c r="K83" s="47">
        <v>13045</v>
      </c>
      <c r="L83" s="48">
        <v>5153.24</v>
      </c>
      <c r="M83" s="48">
        <v>1.25</v>
      </c>
      <c r="N83" s="48">
        <f t="shared" si="9"/>
        <v>6441.549999999999</v>
      </c>
      <c r="O83" s="48">
        <v>3900000</v>
      </c>
      <c r="P83" s="49">
        <f t="shared" si="10"/>
        <v>1415760.5</v>
      </c>
    </row>
    <row r="84" spans="1:16" s="43" customFormat="1" ht="14.25" customHeight="1">
      <c r="A84" s="56">
        <v>69</v>
      </c>
      <c r="B84" s="41" t="s">
        <v>78</v>
      </c>
      <c r="C84" s="47">
        <v>20</v>
      </c>
      <c r="D84" s="48">
        <v>10306.5</v>
      </c>
      <c r="E84" s="48">
        <v>1.23</v>
      </c>
      <c r="F84" s="48">
        <f t="shared" si="7"/>
        <v>12676.994999999999</v>
      </c>
      <c r="G84" s="47">
        <v>11200</v>
      </c>
      <c r="H84" s="48">
        <v>2576.63</v>
      </c>
      <c r="I84" s="48">
        <v>1.23</v>
      </c>
      <c r="J84" s="48">
        <f t="shared" si="8"/>
        <v>3169.2549</v>
      </c>
      <c r="K84" s="47">
        <v>14049</v>
      </c>
      <c r="L84" s="48">
        <v>5153.24</v>
      </c>
      <c r="M84" s="48">
        <v>1.23</v>
      </c>
      <c r="N84" s="48">
        <f t="shared" si="9"/>
        <v>6338.4852</v>
      </c>
      <c r="O84" s="48">
        <v>1875500</v>
      </c>
      <c r="P84" s="49">
        <f t="shared" si="10"/>
        <v>1499458.4</v>
      </c>
    </row>
    <row r="85" spans="1:16" s="43" customFormat="1" ht="14.25" customHeight="1">
      <c r="A85" s="56">
        <v>70</v>
      </c>
      <c r="B85" s="41" t="s">
        <v>79</v>
      </c>
      <c r="C85" s="47">
        <v>99</v>
      </c>
      <c r="D85" s="48">
        <v>10306.5</v>
      </c>
      <c r="E85" s="48">
        <v>1.3</v>
      </c>
      <c r="F85" s="48">
        <f t="shared" si="7"/>
        <v>13398.45</v>
      </c>
      <c r="G85" s="47">
        <v>9107</v>
      </c>
      <c r="H85" s="48">
        <v>2576.63</v>
      </c>
      <c r="I85" s="48">
        <v>1.3</v>
      </c>
      <c r="J85" s="48">
        <f t="shared" si="8"/>
        <v>3349.619</v>
      </c>
      <c r="K85" s="47">
        <v>12000</v>
      </c>
      <c r="L85" s="48">
        <v>5153.24</v>
      </c>
      <c r="M85" s="48">
        <v>1.3</v>
      </c>
      <c r="N85" s="48">
        <f t="shared" si="9"/>
        <v>6699.2119999999995</v>
      </c>
      <c r="O85" s="48">
        <v>823512</v>
      </c>
      <c r="P85" s="49">
        <f t="shared" si="10"/>
        <v>1347487.2</v>
      </c>
    </row>
    <row r="86" spans="1:16" s="43" customFormat="1" ht="14.25" customHeight="1">
      <c r="A86" s="56">
        <v>71</v>
      </c>
      <c r="B86" s="41" t="s">
        <v>80</v>
      </c>
      <c r="C86" s="47">
        <v>5</v>
      </c>
      <c r="D86" s="48">
        <v>10306.5</v>
      </c>
      <c r="E86" s="48">
        <v>1.2</v>
      </c>
      <c r="F86" s="48">
        <f t="shared" si="7"/>
        <v>12367.8</v>
      </c>
      <c r="G86" s="47">
        <v>8107</v>
      </c>
      <c r="H86" s="48">
        <v>2576.63</v>
      </c>
      <c r="I86" s="48">
        <v>1.2</v>
      </c>
      <c r="J86" s="48">
        <f t="shared" si="8"/>
        <v>3091.956</v>
      </c>
      <c r="K86" s="47">
        <v>11100</v>
      </c>
      <c r="L86" s="48">
        <v>5153.24</v>
      </c>
      <c r="M86" s="48">
        <v>1.2</v>
      </c>
      <c r="N86" s="48">
        <f t="shared" si="9"/>
        <v>6183.888</v>
      </c>
      <c r="O86" s="48">
        <v>0</v>
      </c>
      <c r="P86" s="49">
        <f t="shared" si="10"/>
        <v>1125233.8</v>
      </c>
    </row>
    <row r="87" spans="1:16" s="43" customFormat="1" ht="14.25" customHeight="1">
      <c r="A87" s="56">
        <v>72</v>
      </c>
      <c r="B87" s="41" t="s">
        <v>81</v>
      </c>
      <c r="C87" s="47">
        <v>8</v>
      </c>
      <c r="D87" s="48">
        <v>10306.5</v>
      </c>
      <c r="E87" s="48">
        <v>1.15</v>
      </c>
      <c r="F87" s="48">
        <f t="shared" si="7"/>
        <v>11852.474999999999</v>
      </c>
      <c r="G87" s="47">
        <v>8248</v>
      </c>
      <c r="H87" s="48">
        <v>2576.63</v>
      </c>
      <c r="I87" s="48">
        <v>1.15</v>
      </c>
      <c r="J87" s="48">
        <f t="shared" si="8"/>
        <v>2963.1245</v>
      </c>
      <c r="K87" s="47">
        <v>11000</v>
      </c>
      <c r="L87" s="48">
        <v>5153.24</v>
      </c>
      <c r="M87" s="48">
        <v>1.15</v>
      </c>
      <c r="N87" s="48">
        <f t="shared" si="9"/>
        <v>5926.226</v>
      </c>
      <c r="O87" s="48">
        <v>0</v>
      </c>
      <c r="P87" s="49">
        <f t="shared" si="10"/>
        <v>1076677.9</v>
      </c>
    </row>
    <row r="88" spans="1:17" s="43" customFormat="1" ht="14.25" customHeight="1">
      <c r="A88" s="56">
        <v>73</v>
      </c>
      <c r="B88" s="41" t="s">
        <v>82</v>
      </c>
      <c r="C88" s="16">
        <v>15</v>
      </c>
      <c r="D88" s="48">
        <v>10306.5</v>
      </c>
      <c r="E88" s="17">
        <v>1.4</v>
      </c>
      <c r="F88" s="17">
        <f t="shared" si="7"/>
        <v>14429.099999999999</v>
      </c>
      <c r="G88" s="16">
        <v>3500</v>
      </c>
      <c r="H88" s="48">
        <v>2576.63</v>
      </c>
      <c r="I88" s="17">
        <v>1.4</v>
      </c>
      <c r="J88" s="17">
        <f t="shared" si="8"/>
        <v>3607.2819999999997</v>
      </c>
      <c r="K88" s="16">
        <v>4148</v>
      </c>
      <c r="L88" s="48">
        <v>5153.24</v>
      </c>
      <c r="M88" s="17">
        <v>1.4</v>
      </c>
      <c r="N88" s="17">
        <f t="shared" si="9"/>
        <v>7214.535999999999</v>
      </c>
      <c r="O88" s="17">
        <v>7630850.27816</v>
      </c>
      <c r="P88" s="49">
        <f t="shared" si="10"/>
        <v>520844.7</v>
      </c>
      <c r="Q88" s="60"/>
    </row>
    <row r="89" spans="1:16" s="43" customFormat="1" ht="14.25" customHeight="1">
      <c r="A89" s="56">
        <v>74</v>
      </c>
      <c r="B89" s="41" t="s">
        <v>83</v>
      </c>
      <c r="C89" s="47">
        <v>10</v>
      </c>
      <c r="D89" s="48">
        <v>10306.5</v>
      </c>
      <c r="E89" s="48">
        <v>1.24</v>
      </c>
      <c r="F89" s="48">
        <f t="shared" si="7"/>
        <v>12780.06</v>
      </c>
      <c r="G89" s="47">
        <v>5549</v>
      </c>
      <c r="H89" s="48">
        <v>2576.63</v>
      </c>
      <c r="I89" s="48">
        <v>1.24</v>
      </c>
      <c r="J89" s="48">
        <f t="shared" si="8"/>
        <v>3195.0212</v>
      </c>
      <c r="K89" s="47">
        <v>7000</v>
      </c>
      <c r="L89" s="48">
        <v>5153.24</v>
      </c>
      <c r="M89" s="48">
        <v>1.24</v>
      </c>
      <c r="N89" s="48">
        <f t="shared" si="9"/>
        <v>6390.0176</v>
      </c>
      <c r="O89" s="48">
        <v>6095800</v>
      </c>
      <c r="P89" s="49">
        <f t="shared" si="10"/>
        <v>757141</v>
      </c>
    </row>
    <row r="90" spans="1:16" s="43" customFormat="1" ht="14.25" customHeight="1">
      <c r="A90" s="56"/>
      <c r="B90" s="50" t="s">
        <v>84</v>
      </c>
      <c r="C90" s="45">
        <f>SUM(C91:C99)</f>
        <v>83</v>
      </c>
      <c r="D90" s="48"/>
      <c r="E90" s="51"/>
      <c r="F90" s="48"/>
      <c r="G90" s="45">
        <f>SUM(G91:G99)</f>
        <v>22207</v>
      </c>
      <c r="H90" s="48"/>
      <c r="I90" s="51"/>
      <c r="J90" s="48"/>
      <c r="K90" s="45">
        <f>SUM(K91:K99)</f>
        <v>26463</v>
      </c>
      <c r="L90" s="48"/>
      <c r="M90" s="51"/>
      <c r="N90" s="48"/>
      <c r="O90" s="51">
        <f>SUM(O91:O99)</f>
        <v>8723820.898667999</v>
      </c>
      <c r="P90" s="52">
        <f>SUM(P91:P99)</f>
        <v>3137119.5</v>
      </c>
    </row>
    <row r="91" spans="1:16" s="43" customFormat="1" ht="14.25" customHeight="1">
      <c r="A91" s="56">
        <v>75</v>
      </c>
      <c r="B91" s="41" t="s">
        <v>85</v>
      </c>
      <c r="C91" s="47">
        <v>1</v>
      </c>
      <c r="D91" s="48">
        <v>10306.5</v>
      </c>
      <c r="E91" s="48">
        <v>1.53</v>
      </c>
      <c r="F91" s="48">
        <f t="shared" si="7"/>
        <v>15768.945</v>
      </c>
      <c r="G91" s="47">
        <v>4105</v>
      </c>
      <c r="H91" s="48">
        <v>2576.63</v>
      </c>
      <c r="I91" s="48">
        <v>1.53</v>
      </c>
      <c r="J91" s="48">
        <f t="shared" si="8"/>
        <v>3942.2439000000004</v>
      </c>
      <c r="K91" s="47">
        <v>5400</v>
      </c>
      <c r="L91" s="48">
        <v>5153.24</v>
      </c>
      <c r="M91" s="48">
        <v>1.53</v>
      </c>
      <c r="N91" s="48">
        <f t="shared" si="9"/>
        <v>7884.4572</v>
      </c>
      <c r="O91" s="48">
        <v>1007966.1399999999</v>
      </c>
      <c r="P91" s="49">
        <f>ROUND((((C91*F91+G91*J91+K91*N91)*12+O91)/1000),1)</f>
        <v>706305</v>
      </c>
    </row>
    <row r="92" spans="1:16" s="43" customFormat="1" ht="14.25" customHeight="1">
      <c r="A92" s="56">
        <v>76</v>
      </c>
      <c r="B92" s="41" t="s">
        <v>86</v>
      </c>
      <c r="C92" s="47">
        <v>20</v>
      </c>
      <c r="D92" s="48">
        <v>10306.5</v>
      </c>
      <c r="E92" s="48">
        <v>1.2</v>
      </c>
      <c r="F92" s="48">
        <f t="shared" si="7"/>
        <v>12367.8</v>
      </c>
      <c r="G92" s="47">
        <v>7225</v>
      </c>
      <c r="H92" s="48">
        <v>2576.63</v>
      </c>
      <c r="I92" s="48">
        <v>1.2</v>
      </c>
      <c r="J92" s="48">
        <f t="shared" si="8"/>
        <v>3091.956</v>
      </c>
      <c r="K92" s="47">
        <v>7900</v>
      </c>
      <c r="L92" s="48">
        <v>5153.24</v>
      </c>
      <c r="M92" s="48">
        <v>1.2</v>
      </c>
      <c r="N92" s="48">
        <f t="shared" si="9"/>
        <v>6183.888</v>
      </c>
      <c r="O92" s="48">
        <v>1403391.42</v>
      </c>
      <c r="P92" s="49">
        <f aca="true" t="shared" si="11" ref="P92:P99">ROUND((((C92*F92+G92*J92+K92*N92)*12+O92)/1000),1)</f>
        <v>858676.8</v>
      </c>
    </row>
    <row r="93" spans="1:17" s="43" customFormat="1" ht="14.25" customHeight="1">
      <c r="A93" s="56">
        <v>77</v>
      </c>
      <c r="B93" s="41" t="s">
        <v>87</v>
      </c>
      <c r="C93" s="47">
        <v>15</v>
      </c>
      <c r="D93" s="48">
        <v>10306.5</v>
      </c>
      <c r="E93" s="48">
        <v>1.27</v>
      </c>
      <c r="F93" s="48">
        <f t="shared" si="7"/>
        <v>13089.255000000001</v>
      </c>
      <c r="G93" s="47">
        <v>4000</v>
      </c>
      <c r="H93" s="48">
        <v>2576.63</v>
      </c>
      <c r="I93" s="48">
        <v>1.27</v>
      </c>
      <c r="J93" s="48">
        <f t="shared" si="8"/>
        <v>3272.3201000000004</v>
      </c>
      <c r="K93" s="47">
        <v>5241</v>
      </c>
      <c r="L93" s="48">
        <v>5153.24</v>
      </c>
      <c r="M93" s="48">
        <v>1.27</v>
      </c>
      <c r="N93" s="48">
        <f t="shared" si="9"/>
        <v>6544.614799999999</v>
      </c>
      <c r="O93" s="48">
        <v>1159903</v>
      </c>
      <c r="P93" s="49">
        <f t="shared" si="11"/>
        <v>572191.2</v>
      </c>
      <c r="Q93" s="60"/>
    </row>
    <row r="94" spans="1:17" s="43" customFormat="1" ht="14.25" customHeight="1">
      <c r="A94" s="56">
        <v>78</v>
      </c>
      <c r="B94" s="41" t="s">
        <v>88</v>
      </c>
      <c r="C94" s="47">
        <v>20</v>
      </c>
      <c r="D94" s="48">
        <v>10306.5</v>
      </c>
      <c r="E94" s="48">
        <v>1</v>
      </c>
      <c r="F94" s="48">
        <f t="shared" si="7"/>
        <v>10306.5</v>
      </c>
      <c r="G94" s="47">
        <v>2800</v>
      </c>
      <c r="H94" s="48">
        <v>2576.63</v>
      </c>
      <c r="I94" s="48">
        <v>1.3</v>
      </c>
      <c r="J94" s="48">
        <f t="shared" si="8"/>
        <v>3349.619</v>
      </c>
      <c r="K94" s="47">
        <v>3670</v>
      </c>
      <c r="L94" s="48">
        <v>5153.24</v>
      </c>
      <c r="M94" s="48">
        <v>1.3</v>
      </c>
      <c r="N94" s="48">
        <f t="shared" si="9"/>
        <v>6699.2119999999995</v>
      </c>
      <c r="O94" s="48">
        <v>2625538.76</v>
      </c>
      <c r="P94" s="49">
        <f t="shared" si="11"/>
        <v>412679.6</v>
      </c>
      <c r="Q94" s="60"/>
    </row>
    <row r="95" spans="1:16" s="43" customFormat="1" ht="14.25" customHeight="1">
      <c r="A95" s="56">
        <v>79</v>
      </c>
      <c r="B95" s="41" t="s">
        <v>89</v>
      </c>
      <c r="C95" s="16">
        <v>20</v>
      </c>
      <c r="D95" s="48">
        <v>10306.5</v>
      </c>
      <c r="E95" s="17">
        <v>1.6</v>
      </c>
      <c r="F95" s="17">
        <f t="shared" si="7"/>
        <v>16490.4</v>
      </c>
      <c r="G95" s="16">
        <v>1000</v>
      </c>
      <c r="H95" s="48">
        <v>2576.63</v>
      </c>
      <c r="I95" s="17">
        <v>1.6</v>
      </c>
      <c r="J95" s="17">
        <f t="shared" si="8"/>
        <v>4122.608</v>
      </c>
      <c r="K95" s="16">
        <v>1050</v>
      </c>
      <c r="L95" s="48">
        <v>5153.24</v>
      </c>
      <c r="M95" s="17">
        <v>1.6</v>
      </c>
      <c r="N95" s="17">
        <f t="shared" si="9"/>
        <v>8245.184</v>
      </c>
      <c r="O95" s="17">
        <v>873938.08</v>
      </c>
      <c r="P95" s="49">
        <f t="shared" si="11"/>
        <v>158192.2</v>
      </c>
    </row>
    <row r="96" spans="1:16" s="43" customFormat="1" ht="14.25" customHeight="1">
      <c r="A96" s="56">
        <v>80</v>
      </c>
      <c r="B96" s="41" t="s">
        <v>90</v>
      </c>
      <c r="C96" s="47">
        <v>2</v>
      </c>
      <c r="D96" s="48">
        <v>10306.5</v>
      </c>
      <c r="E96" s="48">
        <v>1.7</v>
      </c>
      <c r="F96" s="48">
        <f t="shared" si="7"/>
        <v>17521.05</v>
      </c>
      <c r="G96" s="47">
        <v>383</v>
      </c>
      <c r="H96" s="48">
        <v>2576.63</v>
      </c>
      <c r="I96" s="48">
        <v>1.7</v>
      </c>
      <c r="J96" s="48">
        <f t="shared" si="8"/>
        <v>4380.271</v>
      </c>
      <c r="K96" s="47">
        <v>440</v>
      </c>
      <c r="L96" s="48">
        <v>5153.24</v>
      </c>
      <c r="M96" s="48">
        <v>1.7</v>
      </c>
      <c r="N96" s="48">
        <f t="shared" si="9"/>
        <v>8760.508</v>
      </c>
      <c r="O96" s="48">
        <v>68326.84</v>
      </c>
      <c r="P96" s="49">
        <f t="shared" si="11"/>
        <v>66876</v>
      </c>
    </row>
    <row r="97" spans="1:16" s="43" customFormat="1" ht="14.25" customHeight="1">
      <c r="A97" s="56">
        <v>81</v>
      </c>
      <c r="B97" s="41" t="s">
        <v>91</v>
      </c>
      <c r="C97" s="47">
        <v>4</v>
      </c>
      <c r="D97" s="48">
        <v>10306.5</v>
      </c>
      <c r="E97" s="48">
        <v>1.43</v>
      </c>
      <c r="F97" s="48">
        <f t="shared" si="7"/>
        <v>14738.295</v>
      </c>
      <c r="G97" s="47">
        <v>1702</v>
      </c>
      <c r="H97" s="48">
        <v>2576.63</v>
      </c>
      <c r="I97" s="48">
        <v>1.43</v>
      </c>
      <c r="J97" s="48">
        <f t="shared" si="8"/>
        <v>3684.5809</v>
      </c>
      <c r="K97" s="47">
        <v>1812</v>
      </c>
      <c r="L97" s="48">
        <v>5153.24</v>
      </c>
      <c r="M97" s="48">
        <v>1.43</v>
      </c>
      <c r="N97" s="48">
        <f t="shared" si="9"/>
        <v>7369.133199999999</v>
      </c>
      <c r="O97" s="48">
        <v>0</v>
      </c>
      <c r="P97" s="49">
        <f t="shared" si="11"/>
        <v>236195.8</v>
      </c>
    </row>
    <row r="98" spans="1:17" s="43" customFormat="1" ht="14.25" customHeight="1">
      <c r="A98" s="56">
        <v>82</v>
      </c>
      <c r="B98" s="41" t="s">
        <v>92</v>
      </c>
      <c r="C98" s="47">
        <v>1</v>
      </c>
      <c r="D98" s="48">
        <v>10306.5</v>
      </c>
      <c r="E98" s="48">
        <v>1.27</v>
      </c>
      <c r="F98" s="48">
        <f t="shared" si="7"/>
        <v>13089.255000000001</v>
      </c>
      <c r="G98" s="47">
        <v>818</v>
      </c>
      <c r="H98" s="48">
        <v>2576.63</v>
      </c>
      <c r="I98" s="48">
        <v>1.27</v>
      </c>
      <c r="J98" s="48">
        <f t="shared" si="8"/>
        <v>3272.3201000000004</v>
      </c>
      <c r="K98" s="47">
        <v>800</v>
      </c>
      <c r="L98" s="48">
        <v>5153.24</v>
      </c>
      <c r="M98" s="48">
        <v>1.27</v>
      </c>
      <c r="N98" s="48">
        <f t="shared" si="9"/>
        <v>6544.614799999999</v>
      </c>
      <c r="O98" s="48">
        <v>1442856.658668</v>
      </c>
      <c r="P98" s="49">
        <f t="shared" si="11"/>
        <v>96549.3</v>
      </c>
      <c r="Q98" s="60"/>
    </row>
    <row r="99" spans="1:17" s="43" customFormat="1" ht="14.25" customHeight="1">
      <c r="A99" s="56">
        <v>83</v>
      </c>
      <c r="B99" s="41" t="s">
        <v>93</v>
      </c>
      <c r="C99" s="47">
        <v>0</v>
      </c>
      <c r="D99" s="48">
        <v>10306.5</v>
      </c>
      <c r="E99" s="48">
        <v>2</v>
      </c>
      <c r="F99" s="48">
        <f t="shared" si="7"/>
        <v>20613</v>
      </c>
      <c r="G99" s="47">
        <v>174</v>
      </c>
      <c r="H99" s="48">
        <v>2576.63</v>
      </c>
      <c r="I99" s="48">
        <v>2</v>
      </c>
      <c r="J99" s="48">
        <f t="shared" si="8"/>
        <v>5153.26</v>
      </c>
      <c r="K99" s="47">
        <v>150</v>
      </c>
      <c r="L99" s="48">
        <v>5153.24</v>
      </c>
      <c r="M99" s="48">
        <v>2</v>
      </c>
      <c r="N99" s="48">
        <f t="shared" si="9"/>
        <v>10306.48</v>
      </c>
      <c r="O99" s="48">
        <v>141900</v>
      </c>
      <c r="P99" s="49">
        <f t="shared" si="11"/>
        <v>29453.6</v>
      </c>
      <c r="Q99" s="60"/>
    </row>
    <row r="100" spans="1:16" s="43" customFormat="1" ht="14.25" customHeight="1">
      <c r="A100" s="56"/>
      <c r="B100" s="50" t="s">
        <v>94</v>
      </c>
      <c r="C100" s="45">
        <f>C101</f>
        <v>0</v>
      </c>
      <c r="D100" s="48"/>
      <c r="E100" s="51"/>
      <c r="F100" s="48"/>
      <c r="G100" s="45">
        <f>G101</f>
        <v>72</v>
      </c>
      <c r="H100" s="48"/>
      <c r="I100" s="51"/>
      <c r="J100" s="48"/>
      <c r="K100" s="45">
        <f>K101</f>
        <v>54</v>
      </c>
      <c r="L100" s="48"/>
      <c r="M100" s="51"/>
      <c r="N100" s="48"/>
      <c r="O100" s="51">
        <f>O101</f>
        <v>18200</v>
      </c>
      <c r="P100" s="52">
        <f>P101</f>
        <v>7809.9</v>
      </c>
    </row>
    <row r="101" spans="1:16" s="43" customFormat="1" ht="14.25" customHeight="1">
      <c r="A101" s="57">
        <v>86</v>
      </c>
      <c r="B101" s="41" t="s">
        <v>94</v>
      </c>
      <c r="C101" s="47">
        <v>0</v>
      </c>
      <c r="D101" s="48">
        <v>10306.5</v>
      </c>
      <c r="E101" s="48">
        <v>1.4</v>
      </c>
      <c r="F101" s="48">
        <f t="shared" si="7"/>
        <v>14429.099999999999</v>
      </c>
      <c r="G101" s="47">
        <v>72</v>
      </c>
      <c r="H101" s="48">
        <v>2576.63</v>
      </c>
      <c r="I101" s="48">
        <v>1.4</v>
      </c>
      <c r="J101" s="48">
        <f t="shared" si="8"/>
        <v>3607.2819999999997</v>
      </c>
      <c r="K101" s="47">
        <v>54</v>
      </c>
      <c r="L101" s="48">
        <v>5153.24</v>
      </c>
      <c r="M101" s="48">
        <v>1.4</v>
      </c>
      <c r="N101" s="48">
        <f t="shared" si="9"/>
        <v>7214.535999999999</v>
      </c>
      <c r="O101" s="48">
        <v>18200</v>
      </c>
      <c r="P101" s="49">
        <f>ROUND((((C101*F101+G101*J101+K101*N101)*12+O101)/1000),1)</f>
        <v>7809.9</v>
      </c>
    </row>
    <row r="102" spans="3:11" s="43" customFormat="1" ht="12.75">
      <c r="C102" s="54"/>
      <c r="G102" s="54"/>
      <c r="K102" s="54"/>
    </row>
    <row r="103" spans="3:11" s="43" customFormat="1" ht="12.75">
      <c r="C103" s="54"/>
      <c r="G103" s="54"/>
      <c r="K103" s="54"/>
    </row>
    <row r="104" spans="3:11" s="43" customFormat="1" ht="12.75">
      <c r="C104" s="54"/>
      <c r="G104" s="54"/>
      <c r="K104" s="54"/>
    </row>
    <row r="105" spans="3:11" s="43" customFormat="1" ht="12.75">
      <c r="C105" s="54"/>
      <c r="G105" s="54"/>
      <c r="K105" s="54"/>
    </row>
    <row r="106" spans="3:11" s="43" customFormat="1" ht="12.75">
      <c r="C106" s="54"/>
      <c r="G106" s="54"/>
      <c r="K106" s="54"/>
    </row>
    <row r="107" spans="3:11" s="43" customFormat="1" ht="12.75">
      <c r="C107" s="54"/>
      <c r="G107" s="54"/>
      <c r="K107" s="54"/>
    </row>
    <row r="108" spans="3:11" s="43" customFormat="1" ht="12.75">
      <c r="C108" s="54"/>
      <c r="G108" s="54"/>
      <c r="K108" s="54"/>
    </row>
    <row r="109" spans="3:11" s="43" customFormat="1" ht="12.75">
      <c r="C109" s="54"/>
      <c r="G109" s="54"/>
      <c r="K109" s="54"/>
    </row>
    <row r="110" spans="3:11" s="43" customFormat="1" ht="12.75">
      <c r="C110" s="54"/>
      <c r="G110" s="54"/>
      <c r="K110" s="54"/>
    </row>
    <row r="111" spans="3:11" s="43" customFormat="1" ht="12.75">
      <c r="C111" s="54"/>
      <c r="G111" s="54"/>
      <c r="K111" s="54"/>
    </row>
    <row r="112" spans="3:11" s="43" customFormat="1" ht="12.75">
      <c r="C112" s="54"/>
      <c r="G112" s="54"/>
      <c r="K112" s="54"/>
    </row>
    <row r="113" spans="3:11" s="43" customFormat="1" ht="12.75">
      <c r="C113" s="54"/>
      <c r="G113" s="54"/>
      <c r="K113" s="54"/>
    </row>
    <row r="114" spans="3:11" s="43" customFormat="1" ht="12.75">
      <c r="C114" s="54"/>
      <c r="G114" s="54"/>
      <c r="K114" s="54"/>
    </row>
    <row r="115" spans="3:11" s="43" customFormat="1" ht="12.75">
      <c r="C115" s="54"/>
      <c r="G115" s="54"/>
      <c r="K115" s="54"/>
    </row>
    <row r="116" spans="3:11" s="43" customFormat="1" ht="12.75">
      <c r="C116" s="54"/>
      <c r="G116" s="54"/>
      <c r="K116" s="54"/>
    </row>
    <row r="117" spans="3:11" s="43" customFormat="1" ht="12.75">
      <c r="C117" s="54"/>
      <c r="G117" s="54"/>
      <c r="K117" s="54"/>
    </row>
    <row r="118" spans="3:11" s="43" customFormat="1" ht="12.75">
      <c r="C118" s="54"/>
      <c r="G118" s="54"/>
      <c r="K118" s="54"/>
    </row>
    <row r="119" spans="3:11" s="43" customFormat="1" ht="12.75">
      <c r="C119" s="54"/>
      <c r="G119" s="54"/>
      <c r="K119" s="54"/>
    </row>
    <row r="120" spans="3:11" s="43" customFormat="1" ht="12.75">
      <c r="C120" s="54"/>
      <c r="G120" s="54"/>
      <c r="K120" s="54"/>
    </row>
    <row r="121" spans="3:11" s="43" customFormat="1" ht="12.75">
      <c r="C121" s="54"/>
      <c r="G121" s="54"/>
      <c r="K121" s="54"/>
    </row>
    <row r="122" spans="3:11" s="43" customFormat="1" ht="12.75">
      <c r="C122" s="54"/>
      <c r="G122" s="54"/>
      <c r="K122" s="54"/>
    </row>
    <row r="123" spans="3:11" s="43" customFormat="1" ht="12.75">
      <c r="C123" s="54"/>
      <c r="G123" s="54"/>
      <c r="K123" s="54"/>
    </row>
    <row r="124" spans="3:11" s="43" customFormat="1" ht="12.75">
      <c r="C124" s="54"/>
      <c r="G124" s="54"/>
      <c r="K124" s="54"/>
    </row>
    <row r="125" spans="3:11" s="43" customFormat="1" ht="12.75">
      <c r="C125" s="54"/>
      <c r="G125" s="54"/>
      <c r="K125" s="54"/>
    </row>
    <row r="126" spans="3:11" s="43" customFormat="1" ht="12.75">
      <c r="C126" s="54"/>
      <c r="G126" s="54"/>
      <c r="K126" s="54"/>
    </row>
    <row r="127" spans="3:11" s="43" customFormat="1" ht="12.75">
      <c r="C127" s="54"/>
      <c r="G127" s="54"/>
      <c r="K127" s="54"/>
    </row>
    <row r="128" spans="3:11" s="43" customFormat="1" ht="12.75">
      <c r="C128" s="54"/>
      <c r="G128" s="54"/>
      <c r="K128" s="54"/>
    </row>
    <row r="129" spans="3:11" s="43" customFormat="1" ht="12.75">
      <c r="C129" s="54"/>
      <c r="G129" s="54"/>
      <c r="K129" s="54"/>
    </row>
    <row r="130" spans="3:11" s="43" customFormat="1" ht="12.75">
      <c r="C130" s="54"/>
      <c r="G130" s="54"/>
      <c r="K130" s="54"/>
    </row>
    <row r="131" spans="3:11" s="43" customFormat="1" ht="12.75">
      <c r="C131" s="54"/>
      <c r="G131" s="54"/>
      <c r="K131" s="54"/>
    </row>
    <row r="132" spans="3:11" s="43" customFormat="1" ht="12.75">
      <c r="C132" s="54"/>
      <c r="G132" s="54"/>
      <c r="K132" s="54"/>
    </row>
    <row r="133" spans="3:11" s="43" customFormat="1" ht="12.75">
      <c r="C133" s="54"/>
      <c r="G133" s="54"/>
      <c r="K133" s="54"/>
    </row>
    <row r="134" spans="3:11" s="43" customFormat="1" ht="12.75">
      <c r="C134" s="54"/>
      <c r="G134" s="54"/>
      <c r="K134" s="54"/>
    </row>
    <row r="135" spans="3:11" s="43" customFormat="1" ht="12.75">
      <c r="C135" s="54"/>
      <c r="G135" s="54"/>
      <c r="K135" s="54"/>
    </row>
    <row r="136" spans="3:11" s="43" customFormat="1" ht="12.75">
      <c r="C136" s="54"/>
      <c r="G136" s="54"/>
      <c r="K136" s="54"/>
    </row>
    <row r="137" spans="3:11" s="43" customFormat="1" ht="12.75">
      <c r="C137" s="54"/>
      <c r="G137" s="54"/>
      <c r="K137" s="54"/>
    </row>
    <row r="138" spans="3:11" s="43" customFormat="1" ht="12.75">
      <c r="C138" s="54"/>
      <c r="G138" s="54"/>
      <c r="K138" s="54"/>
    </row>
    <row r="139" spans="3:11" s="43" customFormat="1" ht="12.75">
      <c r="C139" s="54"/>
      <c r="G139" s="54"/>
      <c r="K139" s="54"/>
    </row>
    <row r="140" spans="3:11" s="43" customFormat="1" ht="12.75">
      <c r="C140" s="54"/>
      <c r="G140" s="54"/>
      <c r="K140" s="54"/>
    </row>
    <row r="141" spans="3:11" s="43" customFormat="1" ht="12.75">
      <c r="C141" s="54"/>
      <c r="G141" s="54"/>
      <c r="K141" s="54"/>
    </row>
    <row r="142" spans="3:11" s="43" customFormat="1" ht="12.75">
      <c r="C142" s="54"/>
      <c r="G142" s="54"/>
      <c r="K142" s="54"/>
    </row>
    <row r="143" spans="3:11" s="43" customFormat="1" ht="12.75">
      <c r="C143" s="54"/>
      <c r="G143" s="54"/>
      <c r="K143" s="54"/>
    </row>
    <row r="144" spans="3:11" s="43" customFormat="1" ht="12.75">
      <c r="C144" s="54"/>
      <c r="G144" s="54"/>
      <c r="K144" s="54"/>
    </row>
    <row r="145" spans="3:11" s="43" customFormat="1" ht="12.75">
      <c r="C145" s="54"/>
      <c r="G145" s="54"/>
      <c r="K145" s="54"/>
    </row>
    <row r="146" spans="3:11" s="43" customFormat="1" ht="12.75">
      <c r="C146" s="54"/>
      <c r="G146" s="54"/>
      <c r="K146" s="54"/>
    </row>
    <row r="147" spans="3:11" s="43" customFormat="1" ht="12.75">
      <c r="C147" s="54"/>
      <c r="G147" s="54"/>
      <c r="K147" s="54"/>
    </row>
    <row r="148" spans="3:11" s="43" customFormat="1" ht="12.75">
      <c r="C148" s="54"/>
      <c r="G148" s="54"/>
      <c r="K148" s="54"/>
    </row>
    <row r="149" spans="3:11" s="43" customFormat="1" ht="12.75">
      <c r="C149" s="54"/>
      <c r="G149" s="54"/>
      <c r="K149" s="54"/>
    </row>
    <row r="150" spans="3:11" s="43" customFormat="1" ht="12.75">
      <c r="C150" s="54"/>
      <c r="G150" s="54"/>
      <c r="K150" s="54"/>
    </row>
    <row r="151" spans="3:11" s="43" customFormat="1" ht="12.75">
      <c r="C151" s="54"/>
      <c r="G151" s="54"/>
      <c r="K151" s="54"/>
    </row>
    <row r="152" spans="3:11" s="43" customFormat="1" ht="12.75">
      <c r="C152" s="54"/>
      <c r="G152" s="54"/>
      <c r="K152" s="54"/>
    </row>
    <row r="153" spans="3:11" s="43" customFormat="1" ht="12.75">
      <c r="C153" s="54"/>
      <c r="G153" s="54"/>
      <c r="K153" s="54"/>
    </row>
    <row r="154" spans="3:11" s="43" customFormat="1" ht="12.75">
      <c r="C154" s="54"/>
      <c r="G154" s="54"/>
      <c r="K154" s="54"/>
    </row>
    <row r="155" spans="3:11" s="43" customFormat="1" ht="12.75">
      <c r="C155" s="54"/>
      <c r="G155" s="54"/>
      <c r="K155" s="54"/>
    </row>
    <row r="156" spans="3:11" s="43" customFormat="1" ht="12.75">
      <c r="C156" s="54"/>
      <c r="G156" s="54"/>
      <c r="K156" s="54"/>
    </row>
    <row r="157" spans="3:11" s="43" customFormat="1" ht="12.75">
      <c r="C157" s="54"/>
      <c r="G157" s="54"/>
      <c r="K157" s="54"/>
    </row>
    <row r="158" spans="3:11" s="43" customFormat="1" ht="12.75">
      <c r="C158" s="54"/>
      <c r="G158" s="54"/>
      <c r="K158" s="54"/>
    </row>
    <row r="159" spans="3:11" s="43" customFormat="1" ht="12.75">
      <c r="C159" s="54"/>
      <c r="G159" s="54"/>
      <c r="K159" s="54"/>
    </row>
    <row r="160" spans="3:11" s="43" customFormat="1" ht="12.75">
      <c r="C160" s="54"/>
      <c r="G160" s="54"/>
      <c r="K160" s="54"/>
    </row>
    <row r="161" spans="3:11" s="43" customFormat="1" ht="12.75">
      <c r="C161" s="54"/>
      <c r="G161" s="54"/>
      <c r="K161" s="54"/>
    </row>
    <row r="162" spans="3:11" s="43" customFormat="1" ht="12.75">
      <c r="C162" s="54"/>
      <c r="G162" s="54"/>
      <c r="K162" s="54"/>
    </row>
    <row r="163" spans="3:11" s="43" customFormat="1" ht="12.75">
      <c r="C163" s="54"/>
      <c r="G163" s="54"/>
      <c r="K163" s="54"/>
    </row>
    <row r="164" spans="3:11" s="43" customFormat="1" ht="12.75">
      <c r="C164" s="54"/>
      <c r="G164" s="54"/>
      <c r="K164" s="54"/>
    </row>
    <row r="165" spans="3:11" s="43" customFormat="1" ht="12.75">
      <c r="C165" s="54"/>
      <c r="G165" s="54"/>
      <c r="K165" s="54"/>
    </row>
    <row r="166" spans="3:11" s="43" customFormat="1" ht="12.75">
      <c r="C166" s="54"/>
      <c r="G166" s="54"/>
      <c r="K166" s="54"/>
    </row>
    <row r="167" spans="3:11" s="43" customFormat="1" ht="12.75">
      <c r="C167" s="54"/>
      <c r="G167" s="54"/>
      <c r="K167" s="54"/>
    </row>
    <row r="168" spans="3:11" s="43" customFormat="1" ht="12.75">
      <c r="C168" s="54"/>
      <c r="G168" s="54"/>
      <c r="K168" s="54"/>
    </row>
    <row r="169" spans="3:11" s="43" customFormat="1" ht="12.75">
      <c r="C169" s="54"/>
      <c r="G169" s="54"/>
      <c r="K169" s="54"/>
    </row>
    <row r="170" spans="3:11" s="43" customFormat="1" ht="12.75">
      <c r="C170" s="54"/>
      <c r="G170" s="54"/>
      <c r="K170" s="54"/>
    </row>
    <row r="171" spans="3:11" s="43" customFormat="1" ht="12.75">
      <c r="C171" s="54"/>
      <c r="G171" s="54"/>
      <c r="K171" s="54"/>
    </row>
    <row r="172" spans="3:11" s="43" customFormat="1" ht="12.75">
      <c r="C172" s="54"/>
      <c r="G172" s="54"/>
      <c r="K172" s="54"/>
    </row>
    <row r="173" spans="3:11" s="43" customFormat="1" ht="12.75">
      <c r="C173" s="54"/>
      <c r="G173" s="54"/>
      <c r="K173" s="54"/>
    </row>
    <row r="174" spans="3:11" s="43" customFormat="1" ht="12.75">
      <c r="C174" s="54"/>
      <c r="G174" s="54"/>
      <c r="K174" s="54"/>
    </row>
    <row r="175" spans="3:11" s="43" customFormat="1" ht="12.75">
      <c r="C175" s="54"/>
      <c r="G175" s="54"/>
      <c r="K175" s="54"/>
    </row>
    <row r="176" spans="3:11" s="43" customFormat="1" ht="12.75">
      <c r="C176" s="54"/>
      <c r="G176" s="54"/>
      <c r="K176" s="54"/>
    </row>
    <row r="177" spans="3:11" s="43" customFormat="1" ht="12.75">
      <c r="C177" s="54"/>
      <c r="G177" s="54"/>
      <c r="K177" s="54"/>
    </row>
    <row r="178" spans="3:11" s="43" customFormat="1" ht="12.75">
      <c r="C178" s="54"/>
      <c r="G178" s="54"/>
      <c r="K178" s="54"/>
    </row>
    <row r="179" spans="3:11" s="43" customFormat="1" ht="12.75">
      <c r="C179" s="54"/>
      <c r="G179" s="54"/>
      <c r="K179" s="54"/>
    </row>
    <row r="180" spans="3:11" s="43" customFormat="1" ht="12.75">
      <c r="C180" s="54"/>
      <c r="G180" s="54"/>
      <c r="K180" s="54"/>
    </row>
    <row r="181" spans="3:11" s="43" customFormat="1" ht="12.75">
      <c r="C181" s="54"/>
      <c r="G181" s="54"/>
      <c r="K181" s="54"/>
    </row>
    <row r="182" spans="3:11" s="43" customFormat="1" ht="12.75">
      <c r="C182" s="54"/>
      <c r="G182" s="54"/>
      <c r="K182" s="54"/>
    </row>
    <row r="183" spans="3:11" s="43" customFormat="1" ht="12.75">
      <c r="C183" s="54"/>
      <c r="G183" s="54"/>
      <c r="K183" s="54"/>
    </row>
    <row r="184" spans="3:11" s="43" customFormat="1" ht="12.75">
      <c r="C184" s="54"/>
      <c r="G184" s="54"/>
      <c r="K184" s="54"/>
    </row>
    <row r="185" spans="3:11" s="43" customFormat="1" ht="12.75">
      <c r="C185" s="54"/>
      <c r="G185" s="54"/>
      <c r="K185" s="54"/>
    </row>
    <row r="186" spans="3:11" s="43" customFormat="1" ht="12.75">
      <c r="C186" s="54"/>
      <c r="G186" s="54"/>
      <c r="K186" s="54"/>
    </row>
    <row r="187" spans="3:11" s="43" customFormat="1" ht="12.75">
      <c r="C187" s="54"/>
      <c r="G187" s="54"/>
      <c r="K187" s="54"/>
    </row>
    <row r="188" spans="3:11" s="43" customFormat="1" ht="12.75">
      <c r="C188" s="54"/>
      <c r="G188" s="54"/>
      <c r="K188" s="54"/>
    </row>
    <row r="189" spans="3:11" s="43" customFormat="1" ht="12.75">
      <c r="C189" s="54"/>
      <c r="G189" s="54"/>
      <c r="K189" s="54"/>
    </row>
    <row r="190" spans="3:11" s="43" customFormat="1" ht="12.75">
      <c r="C190" s="54"/>
      <c r="G190" s="54"/>
      <c r="K190" s="54"/>
    </row>
    <row r="191" spans="3:11" s="43" customFormat="1" ht="12.75">
      <c r="C191" s="54"/>
      <c r="G191" s="54"/>
      <c r="K191" s="54"/>
    </row>
    <row r="192" spans="3:11" s="43" customFormat="1" ht="12.75">
      <c r="C192" s="54"/>
      <c r="G192" s="54"/>
      <c r="K192" s="54"/>
    </row>
    <row r="193" spans="3:11" s="43" customFormat="1" ht="12.75">
      <c r="C193" s="54"/>
      <c r="G193" s="54"/>
      <c r="K193" s="54"/>
    </row>
    <row r="194" spans="3:11" s="43" customFormat="1" ht="12.75">
      <c r="C194" s="54"/>
      <c r="G194" s="54"/>
      <c r="K194" s="54"/>
    </row>
    <row r="195" spans="3:11" s="43" customFormat="1" ht="12.75">
      <c r="C195" s="54"/>
      <c r="G195" s="54"/>
      <c r="K195" s="54"/>
    </row>
    <row r="196" spans="3:11" s="43" customFormat="1" ht="12.75">
      <c r="C196" s="54"/>
      <c r="G196" s="54"/>
      <c r="K196" s="54"/>
    </row>
    <row r="197" spans="3:11" s="43" customFormat="1" ht="12.75">
      <c r="C197" s="54"/>
      <c r="G197" s="54"/>
      <c r="K197" s="54"/>
    </row>
    <row r="198" spans="3:11" s="43" customFormat="1" ht="12.75">
      <c r="C198" s="54"/>
      <c r="G198" s="54"/>
      <c r="K198" s="54"/>
    </row>
    <row r="199" spans="3:11" s="43" customFormat="1" ht="12.75">
      <c r="C199" s="54"/>
      <c r="G199" s="54"/>
      <c r="K199" s="54"/>
    </row>
    <row r="200" spans="3:11" s="43" customFormat="1" ht="12.75">
      <c r="C200" s="54"/>
      <c r="G200" s="54"/>
      <c r="K200" s="54"/>
    </row>
    <row r="201" spans="3:11" s="43" customFormat="1" ht="12.75">
      <c r="C201" s="54"/>
      <c r="G201" s="54"/>
      <c r="K201" s="54"/>
    </row>
    <row r="202" spans="3:11" s="43" customFormat="1" ht="12.75">
      <c r="C202" s="54"/>
      <c r="G202" s="54"/>
      <c r="K202" s="54"/>
    </row>
    <row r="203" spans="3:11" s="43" customFormat="1" ht="12.75">
      <c r="C203" s="54"/>
      <c r="G203" s="54"/>
      <c r="K203" s="54"/>
    </row>
    <row r="204" spans="3:11" s="43" customFormat="1" ht="12.75">
      <c r="C204" s="54"/>
      <c r="G204" s="54"/>
      <c r="K204" s="54"/>
    </row>
    <row r="205" spans="3:11" s="43" customFormat="1" ht="12.75">
      <c r="C205" s="54"/>
      <c r="G205" s="54"/>
      <c r="K205" s="54"/>
    </row>
    <row r="206" spans="3:11" s="43" customFormat="1" ht="12.75">
      <c r="C206" s="54"/>
      <c r="G206" s="54"/>
      <c r="K206" s="54"/>
    </row>
    <row r="207" spans="3:11" s="43" customFormat="1" ht="12.75">
      <c r="C207" s="54"/>
      <c r="G207" s="54"/>
      <c r="K207" s="54"/>
    </row>
    <row r="208" spans="3:11" s="43" customFormat="1" ht="12.75">
      <c r="C208" s="54"/>
      <c r="G208" s="54"/>
      <c r="K208" s="54"/>
    </row>
    <row r="209" spans="3:11" s="43" customFormat="1" ht="12.75">
      <c r="C209" s="54"/>
      <c r="G209" s="54"/>
      <c r="K209" s="54"/>
    </row>
    <row r="210" spans="3:11" s="43" customFormat="1" ht="12.75">
      <c r="C210" s="54"/>
      <c r="G210" s="54"/>
      <c r="K210" s="54"/>
    </row>
    <row r="211" spans="3:11" s="43" customFormat="1" ht="12.75">
      <c r="C211" s="54"/>
      <c r="G211" s="54"/>
      <c r="K211" s="54"/>
    </row>
    <row r="212" spans="3:11" s="43" customFormat="1" ht="12.75">
      <c r="C212" s="54"/>
      <c r="G212" s="54"/>
      <c r="K212" s="54"/>
    </row>
    <row r="213" spans="3:11" s="43" customFormat="1" ht="12.75">
      <c r="C213" s="54"/>
      <c r="G213" s="54"/>
      <c r="K213" s="54"/>
    </row>
    <row r="214" spans="3:11" s="43" customFormat="1" ht="12.75">
      <c r="C214" s="54"/>
      <c r="G214" s="54"/>
      <c r="K214" s="54"/>
    </row>
    <row r="215" spans="3:11" s="43" customFormat="1" ht="12.75">
      <c r="C215" s="54"/>
      <c r="G215" s="54"/>
      <c r="K215" s="54"/>
    </row>
    <row r="216" spans="3:11" s="43" customFormat="1" ht="12.75">
      <c r="C216" s="54"/>
      <c r="G216" s="54"/>
      <c r="K216" s="54"/>
    </row>
    <row r="217" spans="3:11" s="43" customFormat="1" ht="12.75">
      <c r="C217" s="54"/>
      <c r="G217" s="54"/>
      <c r="K217" s="54"/>
    </row>
    <row r="218" spans="3:11" s="43" customFormat="1" ht="12.75">
      <c r="C218" s="54"/>
      <c r="G218" s="54"/>
      <c r="K218" s="54"/>
    </row>
    <row r="219" spans="3:11" s="43" customFormat="1" ht="12.75">
      <c r="C219" s="54"/>
      <c r="G219" s="54"/>
      <c r="K219" s="54"/>
    </row>
    <row r="220" spans="3:11" s="43" customFormat="1" ht="12.75">
      <c r="C220" s="54"/>
      <c r="G220" s="54"/>
      <c r="K220" s="54"/>
    </row>
    <row r="221" spans="3:11" s="43" customFormat="1" ht="12.75">
      <c r="C221" s="54"/>
      <c r="G221" s="54"/>
      <c r="K221" s="54"/>
    </row>
    <row r="222" spans="3:11" s="43" customFormat="1" ht="12.75">
      <c r="C222" s="54"/>
      <c r="G222" s="54"/>
      <c r="K222" s="54"/>
    </row>
    <row r="223" spans="3:11" s="43" customFormat="1" ht="12.75">
      <c r="C223" s="54"/>
      <c r="G223" s="54"/>
      <c r="K223" s="54"/>
    </row>
    <row r="224" spans="3:11" s="43" customFormat="1" ht="12.75">
      <c r="C224" s="54"/>
      <c r="G224" s="54"/>
      <c r="K224" s="54"/>
    </row>
    <row r="225" spans="3:11" s="43" customFormat="1" ht="12.75">
      <c r="C225" s="54"/>
      <c r="G225" s="54"/>
      <c r="K225" s="54"/>
    </row>
    <row r="226" spans="3:11" s="43" customFormat="1" ht="12.75">
      <c r="C226" s="54"/>
      <c r="G226" s="54"/>
      <c r="K226" s="54"/>
    </row>
    <row r="227" spans="3:11" s="43" customFormat="1" ht="12.75">
      <c r="C227" s="54"/>
      <c r="G227" s="54"/>
      <c r="K227" s="54"/>
    </row>
    <row r="228" spans="3:11" s="43" customFormat="1" ht="12.75">
      <c r="C228" s="54"/>
      <c r="G228" s="54"/>
      <c r="K228" s="54"/>
    </row>
    <row r="229" spans="3:11" s="43" customFormat="1" ht="12.75">
      <c r="C229" s="54"/>
      <c r="G229" s="54"/>
      <c r="K229" s="54"/>
    </row>
    <row r="230" spans="3:11" s="43" customFormat="1" ht="12.75">
      <c r="C230" s="54"/>
      <c r="G230" s="54"/>
      <c r="K230" s="54"/>
    </row>
    <row r="231" spans="3:11" s="43" customFormat="1" ht="12.75">
      <c r="C231" s="54"/>
      <c r="G231" s="54"/>
      <c r="K231" s="54"/>
    </row>
    <row r="232" spans="3:11" s="43" customFormat="1" ht="12.75">
      <c r="C232" s="54"/>
      <c r="G232" s="54"/>
      <c r="K232" s="54"/>
    </row>
    <row r="233" spans="3:11" s="43" customFormat="1" ht="12.75">
      <c r="C233" s="54"/>
      <c r="G233" s="54"/>
      <c r="K233" s="54"/>
    </row>
    <row r="234" spans="3:11" s="43" customFormat="1" ht="12.75">
      <c r="C234" s="54"/>
      <c r="G234" s="54"/>
      <c r="K234" s="54"/>
    </row>
    <row r="235" spans="3:11" s="43" customFormat="1" ht="12.75">
      <c r="C235" s="54"/>
      <c r="G235" s="54"/>
      <c r="K235" s="54"/>
    </row>
    <row r="236" spans="3:11" s="43" customFormat="1" ht="12.75">
      <c r="C236" s="54"/>
      <c r="G236" s="54"/>
      <c r="K236" s="54"/>
    </row>
    <row r="237" spans="3:11" s="43" customFormat="1" ht="12.75">
      <c r="C237" s="54"/>
      <c r="G237" s="54"/>
      <c r="K237" s="54"/>
    </row>
    <row r="238" spans="3:11" s="43" customFormat="1" ht="12.75">
      <c r="C238" s="54"/>
      <c r="G238" s="54"/>
      <c r="K238" s="54"/>
    </row>
    <row r="239" spans="3:11" s="43" customFormat="1" ht="12.75">
      <c r="C239" s="54"/>
      <c r="G239" s="54"/>
      <c r="K239" s="54"/>
    </row>
    <row r="240" spans="3:11" s="43" customFormat="1" ht="12.75">
      <c r="C240" s="54"/>
      <c r="G240" s="54"/>
      <c r="K240" s="54"/>
    </row>
    <row r="241" spans="3:11" s="43" customFormat="1" ht="12.75">
      <c r="C241" s="54"/>
      <c r="G241" s="54"/>
      <c r="K241" s="54"/>
    </row>
    <row r="242" spans="3:11" s="43" customFormat="1" ht="12.75">
      <c r="C242" s="54"/>
      <c r="G242" s="54"/>
      <c r="K242" s="54"/>
    </row>
  </sheetData>
  <sheetProtection/>
  <mergeCells count="11">
    <mergeCell ref="P4:P5"/>
    <mergeCell ref="A3:P3"/>
    <mergeCell ref="A4:A5"/>
    <mergeCell ref="B4:B5"/>
    <mergeCell ref="C4:C5"/>
    <mergeCell ref="D4:F4"/>
    <mergeCell ref="G4:G5"/>
    <mergeCell ref="H4:J4"/>
    <mergeCell ref="K4:K5"/>
    <mergeCell ref="L4:N4"/>
    <mergeCell ref="O4:O5"/>
  </mergeCells>
  <printOptions/>
  <pageMargins left="0.2" right="0.2" top="0.75" bottom="0.75" header="0.31" footer="0.31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3.875" style="0" customWidth="1"/>
    <col min="2" max="2" width="39.125" style="0" customWidth="1"/>
    <col min="3" max="3" width="16.50390625" style="33" customWidth="1"/>
    <col min="4" max="4" width="16.00390625" style="0" customWidth="1"/>
    <col min="5" max="5" width="12.50390625" style="0" customWidth="1"/>
    <col min="6" max="6" width="20.50390625" style="0" customWidth="1"/>
    <col min="7" max="7" width="20.375" style="0" customWidth="1"/>
    <col min="8" max="8" width="22.50390625" style="0" customWidth="1"/>
  </cols>
  <sheetData>
    <row r="1" spans="1:8" ht="18" customHeight="1">
      <c r="A1" s="1"/>
      <c r="B1" s="1"/>
      <c r="C1" s="30"/>
      <c r="D1" s="1"/>
      <c r="E1" s="1"/>
      <c r="F1" s="1"/>
      <c r="G1" s="1"/>
      <c r="H1" s="2" t="s">
        <v>117</v>
      </c>
    </row>
    <row r="2" spans="1:8" ht="80.25" customHeight="1">
      <c r="A2" s="74" t="s">
        <v>136</v>
      </c>
      <c r="B2" s="74"/>
      <c r="C2" s="74"/>
      <c r="D2" s="74"/>
      <c r="E2" s="74"/>
      <c r="F2" s="74"/>
      <c r="G2" s="74"/>
      <c r="H2" s="74"/>
    </row>
    <row r="3" spans="1:8" ht="26.25" customHeight="1">
      <c r="A3" s="75" t="s">
        <v>96</v>
      </c>
      <c r="B3" s="75" t="s">
        <v>2</v>
      </c>
      <c r="C3" s="81" t="s">
        <v>118</v>
      </c>
      <c r="D3" s="77" t="s">
        <v>119</v>
      </c>
      <c r="E3" s="78"/>
      <c r="F3" s="79"/>
      <c r="G3" s="75" t="s">
        <v>99</v>
      </c>
      <c r="H3" s="75" t="s">
        <v>125</v>
      </c>
    </row>
    <row r="4" spans="1:8" ht="134.25" customHeight="1">
      <c r="A4" s="76"/>
      <c r="B4" s="76"/>
      <c r="C4" s="82"/>
      <c r="D4" s="6" t="s">
        <v>120</v>
      </c>
      <c r="E4" s="6" t="s">
        <v>101</v>
      </c>
      <c r="F4" s="6" t="s">
        <v>102</v>
      </c>
      <c r="G4" s="76"/>
      <c r="H4" s="80"/>
    </row>
    <row r="5" spans="1:8" ht="12.75">
      <c r="A5" s="7">
        <v>1</v>
      </c>
      <c r="B5" s="8">
        <v>2</v>
      </c>
      <c r="C5" s="31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12.75">
      <c r="A6" s="19"/>
      <c r="B6" s="20" t="s">
        <v>3</v>
      </c>
      <c r="C6" s="18">
        <f>C8+C27+C39+C47+C54+C69+C76+C89+C99</f>
        <v>91</v>
      </c>
      <c r="D6" s="18"/>
      <c r="E6" s="18"/>
      <c r="F6" s="18"/>
      <c r="G6" s="12">
        <f>G8+G27+G39+G47+G54+G69+G76+G89+G99</f>
        <v>930.4200000000001</v>
      </c>
      <c r="H6" s="24">
        <f>H8+H27+H39+H47+H54+H69+H76+H89+H99</f>
        <v>248.5</v>
      </c>
    </row>
    <row r="7" spans="1:8" ht="11.25" customHeight="1">
      <c r="A7" s="19"/>
      <c r="B7" s="9"/>
      <c r="C7" s="15"/>
      <c r="D7" s="14"/>
      <c r="E7" s="14"/>
      <c r="F7" s="14"/>
      <c r="G7" s="14"/>
      <c r="H7" s="25"/>
    </row>
    <row r="8" spans="1:8" ht="14.25" customHeight="1">
      <c r="A8" s="19"/>
      <c r="B8" s="20" t="s">
        <v>4</v>
      </c>
      <c r="C8" s="13">
        <f>SUM(C9:C26)</f>
        <v>21</v>
      </c>
      <c r="D8" s="12"/>
      <c r="E8" s="12"/>
      <c r="F8" s="14"/>
      <c r="G8" s="12">
        <f>SUM(G9:G26)</f>
        <v>107.4</v>
      </c>
      <c r="H8" s="24">
        <f>SUM(H9:H26)</f>
        <v>50.49999999999999</v>
      </c>
    </row>
    <row r="9" spans="1:8" ht="14.25" customHeight="1">
      <c r="A9" s="56">
        <v>1</v>
      </c>
      <c r="B9" s="21" t="s">
        <v>5</v>
      </c>
      <c r="C9" s="38">
        <v>1</v>
      </c>
      <c r="D9" s="17">
        <v>2404.87</v>
      </c>
      <c r="E9" s="17">
        <v>1</v>
      </c>
      <c r="F9" s="14">
        <f aca="true" t="shared" si="0" ref="F9:F73">D9*E9</f>
        <v>2404.87</v>
      </c>
      <c r="G9" s="17">
        <v>0</v>
      </c>
      <c r="H9" s="29">
        <f>ROUND(((C9*F9+G9)/1000),1)</f>
        <v>2.4</v>
      </c>
    </row>
    <row r="10" spans="1:8" ht="14.25" customHeight="1">
      <c r="A10" s="56">
        <v>2</v>
      </c>
      <c r="B10" s="21" t="s">
        <v>6</v>
      </c>
      <c r="C10" s="38">
        <v>1</v>
      </c>
      <c r="D10" s="17">
        <v>2404.87</v>
      </c>
      <c r="E10" s="17">
        <v>1</v>
      </c>
      <c r="F10" s="14">
        <f t="shared" si="0"/>
        <v>2404.87</v>
      </c>
      <c r="G10" s="17">
        <v>0</v>
      </c>
      <c r="H10" s="29">
        <f aca="true" t="shared" si="1" ref="H10:H26">ROUND(((C10*F10+G10)/1000),1)</f>
        <v>2.4</v>
      </c>
    </row>
    <row r="11" spans="1:8" ht="14.25" customHeight="1">
      <c r="A11" s="56">
        <v>3</v>
      </c>
      <c r="B11" s="21" t="s">
        <v>7</v>
      </c>
      <c r="C11" s="38">
        <v>1</v>
      </c>
      <c r="D11" s="17">
        <v>2404.87</v>
      </c>
      <c r="E11" s="17">
        <v>1</v>
      </c>
      <c r="F11" s="14">
        <f t="shared" si="0"/>
        <v>2404.87</v>
      </c>
      <c r="G11" s="17">
        <v>0</v>
      </c>
      <c r="H11" s="29">
        <f t="shared" si="1"/>
        <v>2.4</v>
      </c>
    </row>
    <row r="12" spans="1:8" ht="14.25" customHeight="1">
      <c r="A12" s="56">
        <v>4</v>
      </c>
      <c r="B12" s="21" t="s">
        <v>8</v>
      </c>
      <c r="C12" s="16">
        <v>2</v>
      </c>
      <c r="D12" s="17">
        <v>2404.87</v>
      </c>
      <c r="E12" s="17">
        <v>1</v>
      </c>
      <c r="F12" s="14">
        <f t="shared" si="0"/>
        <v>2404.87</v>
      </c>
      <c r="G12" s="17">
        <v>37.4</v>
      </c>
      <c r="H12" s="29">
        <f t="shared" si="1"/>
        <v>4.8</v>
      </c>
    </row>
    <row r="13" spans="1:8" ht="14.25" customHeight="1">
      <c r="A13" s="56">
        <v>5</v>
      </c>
      <c r="B13" s="21" t="s">
        <v>9</v>
      </c>
      <c r="C13" s="38">
        <v>1</v>
      </c>
      <c r="D13" s="17">
        <v>2404.87</v>
      </c>
      <c r="E13" s="17">
        <v>1</v>
      </c>
      <c r="F13" s="14">
        <f t="shared" si="0"/>
        <v>2404.87</v>
      </c>
      <c r="G13" s="17">
        <v>0</v>
      </c>
      <c r="H13" s="29">
        <f t="shared" si="1"/>
        <v>2.4</v>
      </c>
    </row>
    <row r="14" spans="1:8" ht="14.25" customHeight="1">
      <c r="A14" s="56">
        <v>6</v>
      </c>
      <c r="B14" s="21" t="s">
        <v>10</v>
      </c>
      <c r="C14" s="38">
        <v>1</v>
      </c>
      <c r="D14" s="17">
        <v>2404.87</v>
      </c>
      <c r="E14" s="17">
        <v>1</v>
      </c>
      <c r="F14" s="14">
        <f t="shared" si="0"/>
        <v>2404.87</v>
      </c>
      <c r="G14" s="17">
        <v>0</v>
      </c>
      <c r="H14" s="29">
        <f t="shared" si="1"/>
        <v>2.4</v>
      </c>
    </row>
    <row r="15" spans="1:8" ht="14.25" customHeight="1">
      <c r="A15" s="56">
        <v>7</v>
      </c>
      <c r="B15" s="21" t="s">
        <v>11</v>
      </c>
      <c r="C15" s="38">
        <v>1</v>
      </c>
      <c r="D15" s="17">
        <v>2404.87</v>
      </c>
      <c r="E15" s="17">
        <v>1</v>
      </c>
      <c r="F15" s="14">
        <f t="shared" si="0"/>
        <v>2404.87</v>
      </c>
      <c r="G15" s="17">
        <v>0</v>
      </c>
      <c r="H15" s="29">
        <f t="shared" si="1"/>
        <v>2.4</v>
      </c>
    </row>
    <row r="16" spans="1:8" ht="14.25" customHeight="1">
      <c r="A16" s="56">
        <v>8</v>
      </c>
      <c r="B16" s="21" t="s">
        <v>12</v>
      </c>
      <c r="C16" s="38">
        <v>1</v>
      </c>
      <c r="D16" s="17">
        <v>2404.87</v>
      </c>
      <c r="E16" s="17">
        <v>1</v>
      </c>
      <c r="F16" s="14">
        <f t="shared" si="0"/>
        <v>2404.87</v>
      </c>
      <c r="G16" s="17">
        <v>0</v>
      </c>
      <c r="H16" s="29">
        <f t="shared" si="1"/>
        <v>2.4</v>
      </c>
    </row>
    <row r="17" spans="1:8" ht="14.25" customHeight="1">
      <c r="A17" s="56">
        <v>9</v>
      </c>
      <c r="B17" s="21" t="s">
        <v>13</v>
      </c>
      <c r="C17" s="38">
        <v>0</v>
      </c>
      <c r="D17" s="17">
        <v>2404.87</v>
      </c>
      <c r="E17" s="17">
        <v>1</v>
      </c>
      <c r="F17" s="14">
        <f t="shared" si="0"/>
        <v>2404.87</v>
      </c>
      <c r="G17" s="17">
        <v>0</v>
      </c>
      <c r="H17" s="29">
        <f t="shared" si="1"/>
        <v>0</v>
      </c>
    </row>
    <row r="18" spans="1:8" ht="14.25" customHeight="1">
      <c r="A18" s="56">
        <v>10</v>
      </c>
      <c r="B18" s="21" t="s">
        <v>14</v>
      </c>
      <c r="C18" s="38">
        <v>6</v>
      </c>
      <c r="D18" s="17">
        <v>2404.87</v>
      </c>
      <c r="E18" s="17">
        <v>1</v>
      </c>
      <c r="F18" s="14">
        <f t="shared" si="0"/>
        <v>2404.87</v>
      </c>
      <c r="G18" s="17">
        <v>0</v>
      </c>
      <c r="H18" s="29">
        <f t="shared" si="1"/>
        <v>14.4</v>
      </c>
    </row>
    <row r="19" spans="1:8" ht="14.25" customHeight="1">
      <c r="A19" s="56">
        <v>11</v>
      </c>
      <c r="B19" s="21" t="s">
        <v>15</v>
      </c>
      <c r="C19" s="38">
        <v>2</v>
      </c>
      <c r="D19" s="17">
        <v>2404.87</v>
      </c>
      <c r="E19" s="17">
        <v>1</v>
      </c>
      <c r="F19" s="14">
        <f t="shared" si="0"/>
        <v>2404.87</v>
      </c>
      <c r="G19" s="17">
        <v>0</v>
      </c>
      <c r="H19" s="29">
        <f t="shared" si="1"/>
        <v>4.8</v>
      </c>
    </row>
    <row r="20" spans="1:8" ht="14.25" customHeight="1">
      <c r="A20" s="56">
        <v>12</v>
      </c>
      <c r="B20" s="21" t="s">
        <v>16</v>
      </c>
      <c r="C20" s="38">
        <v>0</v>
      </c>
      <c r="D20" s="17">
        <v>2404.87</v>
      </c>
      <c r="E20" s="17">
        <v>1</v>
      </c>
      <c r="F20" s="14">
        <f t="shared" si="0"/>
        <v>2404.87</v>
      </c>
      <c r="G20" s="17">
        <v>0</v>
      </c>
      <c r="H20" s="29">
        <f t="shared" si="1"/>
        <v>0</v>
      </c>
    </row>
    <row r="21" spans="1:8" ht="14.25" customHeight="1">
      <c r="A21" s="56">
        <v>13</v>
      </c>
      <c r="B21" s="21" t="s">
        <v>17</v>
      </c>
      <c r="C21" s="38">
        <v>2</v>
      </c>
      <c r="D21" s="17">
        <v>2404.87</v>
      </c>
      <c r="E21" s="17">
        <v>1</v>
      </c>
      <c r="F21" s="14">
        <f t="shared" si="0"/>
        <v>2404.87</v>
      </c>
      <c r="G21" s="17">
        <v>0</v>
      </c>
      <c r="H21" s="29">
        <f t="shared" si="1"/>
        <v>4.8</v>
      </c>
    </row>
    <row r="22" spans="1:8" ht="14.25" customHeight="1">
      <c r="A22" s="56">
        <v>14</v>
      </c>
      <c r="B22" s="21" t="s">
        <v>18</v>
      </c>
      <c r="C22" s="38">
        <v>2</v>
      </c>
      <c r="D22" s="17">
        <v>2404.87</v>
      </c>
      <c r="E22" s="17">
        <v>1</v>
      </c>
      <c r="F22" s="14">
        <f t="shared" si="0"/>
        <v>2404.87</v>
      </c>
      <c r="G22" s="17">
        <v>70</v>
      </c>
      <c r="H22" s="29">
        <f t="shared" si="1"/>
        <v>4.9</v>
      </c>
    </row>
    <row r="23" spans="1:8" ht="14.25" customHeight="1">
      <c r="A23" s="56">
        <v>15</v>
      </c>
      <c r="B23" s="21" t="s">
        <v>19</v>
      </c>
      <c r="C23" s="38">
        <v>0</v>
      </c>
      <c r="D23" s="17">
        <v>2404.87</v>
      </c>
      <c r="E23" s="17">
        <v>1</v>
      </c>
      <c r="F23" s="14">
        <f t="shared" si="0"/>
        <v>2404.87</v>
      </c>
      <c r="G23" s="17">
        <v>0</v>
      </c>
      <c r="H23" s="29">
        <f t="shared" si="1"/>
        <v>0</v>
      </c>
    </row>
    <row r="24" spans="1:8" ht="14.25" customHeight="1">
      <c r="A24" s="56">
        <v>16</v>
      </c>
      <c r="B24" s="21" t="s">
        <v>20</v>
      </c>
      <c r="C24" s="38">
        <v>0</v>
      </c>
      <c r="D24" s="17">
        <v>2404.87</v>
      </c>
      <c r="E24" s="17">
        <v>1</v>
      </c>
      <c r="F24" s="14">
        <f t="shared" si="0"/>
        <v>2404.87</v>
      </c>
      <c r="G24" s="17">
        <v>0</v>
      </c>
      <c r="H24" s="29">
        <f t="shared" si="1"/>
        <v>0</v>
      </c>
    </row>
    <row r="25" spans="1:8" ht="14.25" customHeight="1">
      <c r="A25" s="56">
        <v>17</v>
      </c>
      <c r="B25" s="21" t="s">
        <v>21</v>
      </c>
      <c r="C25" s="38">
        <v>0</v>
      </c>
      <c r="D25" s="17">
        <v>2404.87</v>
      </c>
      <c r="E25" s="17">
        <v>1</v>
      </c>
      <c r="F25" s="14">
        <f t="shared" si="0"/>
        <v>2404.87</v>
      </c>
      <c r="G25" s="17">
        <v>0</v>
      </c>
      <c r="H25" s="29">
        <f t="shared" si="1"/>
        <v>0</v>
      </c>
    </row>
    <row r="26" spans="1:8" ht="14.25" customHeight="1">
      <c r="A26" s="56">
        <v>18</v>
      </c>
      <c r="B26" s="21" t="s">
        <v>22</v>
      </c>
      <c r="C26" s="38">
        <v>0</v>
      </c>
      <c r="D26" s="17">
        <v>2404.87</v>
      </c>
      <c r="E26" s="17">
        <v>1</v>
      </c>
      <c r="F26" s="14">
        <f t="shared" si="0"/>
        <v>2404.87</v>
      </c>
      <c r="G26" s="17">
        <v>0</v>
      </c>
      <c r="H26" s="29">
        <f t="shared" si="1"/>
        <v>0</v>
      </c>
    </row>
    <row r="27" spans="1:8" ht="14.25" customHeight="1">
      <c r="A27" s="56"/>
      <c r="B27" s="20" t="s">
        <v>23</v>
      </c>
      <c r="C27" s="13">
        <f>SUM(C28:C38)</f>
        <v>8</v>
      </c>
      <c r="D27" s="17"/>
      <c r="E27" s="12"/>
      <c r="F27" s="14"/>
      <c r="G27" s="12">
        <f>SUM(G28:G38)</f>
        <v>50</v>
      </c>
      <c r="H27" s="24">
        <f>SUM(H28:H38)</f>
        <v>23.2</v>
      </c>
    </row>
    <row r="28" spans="1:8" ht="14.25" customHeight="1">
      <c r="A28" s="56">
        <v>19</v>
      </c>
      <c r="B28" s="21" t="s">
        <v>24</v>
      </c>
      <c r="C28" s="16">
        <v>4</v>
      </c>
      <c r="D28" s="17">
        <v>2404.87</v>
      </c>
      <c r="E28" s="17">
        <v>1.208</v>
      </c>
      <c r="F28" s="14">
        <f>D28*E28</f>
        <v>2905.0829599999997</v>
      </c>
      <c r="G28" s="17">
        <v>0</v>
      </c>
      <c r="H28" s="29">
        <f>ROUND(((C28*F28+G28)/1000),1)</f>
        <v>11.6</v>
      </c>
    </row>
    <row r="29" spans="1:8" ht="14.25" customHeight="1">
      <c r="A29" s="56">
        <v>20</v>
      </c>
      <c r="B29" s="21" t="s">
        <v>25</v>
      </c>
      <c r="C29" s="38">
        <v>0</v>
      </c>
      <c r="D29" s="17">
        <v>2404.87</v>
      </c>
      <c r="E29" s="17">
        <v>1.3</v>
      </c>
      <c r="F29" s="14">
        <f t="shared" si="0"/>
        <v>3126.331</v>
      </c>
      <c r="G29" s="17">
        <v>0</v>
      </c>
      <c r="H29" s="29">
        <f aca="true" t="shared" si="2" ref="H29:H38">ROUND(((C29*F29+G29)/1000),1)</f>
        <v>0</v>
      </c>
    </row>
    <row r="30" spans="1:8" ht="14.25" customHeight="1">
      <c r="A30" s="56">
        <v>21</v>
      </c>
      <c r="B30" s="21" t="s">
        <v>26</v>
      </c>
      <c r="C30" s="16">
        <v>0</v>
      </c>
      <c r="D30" s="17">
        <v>2404.87</v>
      </c>
      <c r="E30" s="37">
        <v>1.28</v>
      </c>
      <c r="F30" s="14">
        <f t="shared" si="0"/>
        <v>3078.2336</v>
      </c>
      <c r="G30" s="17">
        <v>0</v>
      </c>
      <c r="H30" s="29">
        <f t="shared" si="2"/>
        <v>0</v>
      </c>
    </row>
    <row r="31" spans="1:8" ht="14.25" customHeight="1">
      <c r="A31" s="56">
        <v>22</v>
      </c>
      <c r="B31" s="21" t="s">
        <v>132</v>
      </c>
      <c r="C31" s="16">
        <v>0</v>
      </c>
      <c r="D31" s="17">
        <v>2404.87</v>
      </c>
      <c r="E31" s="37">
        <v>1.5</v>
      </c>
      <c r="F31" s="14">
        <f t="shared" si="0"/>
        <v>3607.305</v>
      </c>
      <c r="G31" s="17">
        <v>0</v>
      </c>
      <c r="H31" s="29">
        <f t="shared" si="2"/>
        <v>0</v>
      </c>
    </row>
    <row r="32" spans="1:8" ht="14.25" customHeight="1">
      <c r="A32" s="56">
        <v>23</v>
      </c>
      <c r="B32" s="21" t="s">
        <v>27</v>
      </c>
      <c r="C32" s="38">
        <v>0</v>
      </c>
      <c r="D32" s="17">
        <v>2404.87</v>
      </c>
      <c r="E32" s="17">
        <v>1.2</v>
      </c>
      <c r="F32" s="14">
        <f t="shared" si="0"/>
        <v>2885.8439999999996</v>
      </c>
      <c r="G32" s="17">
        <v>0</v>
      </c>
      <c r="H32" s="29">
        <f t="shared" si="2"/>
        <v>0</v>
      </c>
    </row>
    <row r="33" spans="1:8" ht="14.25" customHeight="1">
      <c r="A33" s="56">
        <v>24</v>
      </c>
      <c r="B33" s="21" t="s">
        <v>28</v>
      </c>
      <c r="C33" s="38">
        <v>0</v>
      </c>
      <c r="D33" s="17">
        <v>2404.87</v>
      </c>
      <c r="E33" s="17">
        <v>1</v>
      </c>
      <c r="F33" s="14">
        <f t="shared" si="0"/>
        <v>2404.87</v>
      </c>
      <c r="G33" s="17">
        <v>0</v>
      </c>
      <c r="H33" s="29">
        <f t="shared" si="2"/>
        <v>0</v>
      </c>
    </row>
    <row r="34" spans="1:8" ht="14.25" customHeight="1">
      <c r="A34" s="56">
        <v>25</v>
      </c>
      <c r="B34" s="21" t="s">
        <v>29</v>
      </c>
      <c r="C34" s="38">
        <v>0</v>
      </c>
      <c r="D34" s="17">
        <v>2404.87</v>
      </c>
      <c r="E34" s="17">
        <v>1</v>
      </c>
      <c r="F34" s="14">
        <f t="shared" si="0"/>
        <v>2404.87</v>
      </c>
      <c r="G34" s="17">
        <v>0</v>
      </c>
      <c r="H34" s="29">
        <f t="shared" si="2"/>
        <v>0</v>
      </c>
    </row>
    <row r="35" spans="1:8" ht="14.25" customHeight="1">
      <c r="A35" s="56">
        <v>26</v>
      </c>
      <c r="B35" s="21" t="s">
        <v>30</v>
      </c>
      <c r="C35" s="38">
        <v>0</v>
      </c>
      <c r="D35" s="17">
        <v>2404.87</v>
      </c>
      <c r="E35" s="17">
        <v>1</v>
      </c>
      <c r="F35" s="14">
        <f t="shared" si="0"/>
        <v>2404.87</v>
      </c>
      <c r="G35" s="17">
        <v>0</v>
      </c>
      <c r="H35" s="29">
        <f t="shared" si="2"/>
        <v>0</v>
      </c>
    </row>
    <row r="36" spans="1:8" ht="14.25" customHeight="1">
      <c r="A36" s="56">
        <v>27</v>
      </c>
      <c r="B36" s="21" t="s">
        <v>31</v>
      </c>
      <c r="C36" s="38">
        <v>2</v>
      </c>
      <c r="D36" s="17">
        <v>2404.87</v>
      </c>
      <c r="E36" s="17">
        <v>1.4</v>
      </c>
      <c r="F36" s="14">
        <f t="shared" si="0"/>
        <v>3366.8179999999998</v>
      </c>
      <c r="G36" s="17">
        <v>50</v>
      </c>
      <c r="H36" s="29">
        <f t="shared" si="2"/>
        <v>6.8</v>
      </c>
    </row>
    <row r="37" spans="1:8" ht="14.25" customHeight="1">
      <c r="A37" s="56">
        <v>28</v>
      </c>
      <c r="B37" s="21" t="s">
        <v>32</v>
      </c>
      <c r="C37" s="38">
        <v>2</v>
      </c>
      <c r="D37" s="17">
        <v>2404.87</v>
      </c>
      <c r="E37" s="17">
        <v>1</v>
      </c>
      <c r="F37" s="14">
        <f t="shared" si="0"/>
        <v>2404.87</v>
      </c>
      <c r="G37" s="17">
        <v>0</v>
      </c>
      <c r="H37" s="29">
        <f t="shared" si="2"/>
        <v>4.8</v>
      </c>
    </row>
    <row r="38" spans="1:8" ht="14.25" customHeight="1">
      <c r="A38" s="56">
        <v>29</v>
      </c>
      <c r="B38" s="21" t="s">
        <v>33</v>
      </c>
      <c r="C38" s="38">
        <v>0</v>
      </c>
      <c r="D38" s="17">
        <v>2404.87</v>
      </c>
      <c r="E38" s="17">
        <v>1</v>
      </c>
      <c r="F38" s="14">
        <f t="shared" si="0"/>
        <v>2404.87</v>
      </c>
      <c r="G38" s="17">
        <v>0</v>
      </c>
      <c r="H38" s="29">
        <f t="shared" si="2"/>
        <v>0</v>
      </c>
    </row>
    <row r="39" spans="1:8" ht="14.25" customHeight="1">
      <c r="A39" s="56"/>
      <c r="B39" s="20" t="s">
        <v>34</v>
      </c>
      <c r="C39" s="39">
        <f>SUM(C40:C46)</f>
        <v>3</v>
      </c>
      <c r="D39" s="17"/>
      <c r="E39" s="12"/>
      <c r="F39" s="14"/>
      <c r="G39" s="12">
        <f>SUM(G40:G46)</f>
        <v>113.09</v>
      </c>
      <c r="H39" s="24">
        <f>SUM(H40:H46)</f>
        <v>7.3</v>
      </c>
    </row>
    <row r="40" spans="1:8" ht="14.25" customHeight="1">
      <c r="A40" s="56">
        <v>30</v>
      </c>
      <c r="B40" s="21" t="s">
        <v>35</v>
      </c>
      <c r="C40" s="38">
        <v>0</v>
      </c>
      <c r="D40" s="17">
        <v>2404.87</v>
      </c>
      <c r="E40" s="17">
        <v>1</v>
      </c>
      <c r="F40" s="14">
        <f t="shared" si="0"/>
        <v>2404.87</v>
      </c>
      <c r="G40" s="17">
        <v>0</v>
      </c>
      <c r="H40" s="29">
        <f>ROUND(((C40*F40+G40)/1000),1)</f>
        <v>0</v>
      </c>
    </row>
    <row r="41" spans="1:8" ht="14.25" customHeight="1">
      <c r="A41" s="56">
        <v>31</v>
      </c>
      <c r="B41" s="21" t="s">
        <v>36</v>
      </c>
      <c r="C41" s="16">
        <v>0</v>
      </c>
      <c r="D41" s="17">
        <v>2404.87</v>
      </c>
      <c r="E41" s="17">
        <v>1</v>
      </c>
      <c r="F41" s="14">
        <f t="shared" si="0"/>
        <v>2404.87</v>
      </c>
      <c r="G41" s="17">
        <v>0</v>
      </c>
      <c r="H41" s="29">
        <f aca="true" t="shared" si="3" ref="H41:H46">ROUND(((C41*F41+G41)/1000),1)</f>
        <v>0</v>
      </c>
    </row>
    <row r="42" spans="1:8" ht="14.25" customHeight="1">
      <c r="A42" s="56">
        <v>32</v>
      </c>
      <c r="B42" s="21" t="s">
        <v>37</v>
      </c>
      <c r="C42" s="16">
        <v>3</v>
      </c>
      <c r="D42" s="17">
        <v>2404.87</v>
      </c>
      <c r="E42" s="17">
        <v>1</v>
      </c>
      <c r="F42" s="14">
        <f t="shared" si="0"/>
        <v>2404.87</v>
      </c>
      <c r="G42" s="17">
        <v>113.09</v>
      </c>
      <c r="H42" s="29">
        <f t="shared" si="3"/>
        <v>7.3</v>
      </c>
    </row>
    <row r="43" spans="1:8" ht="14.25" customHeight="1">
      <c r="A43" s="56">
        <v>33</v>
      </c>
      <c r="B43" s="21" t="s">
        <v>38</v>
      </c>
      <c r="C43" s="38">
        <v>0</v>
      </c>
      <c r="D43" s="17">
        <v>2404.87</v>
      </c>
      <c r="E43" s="17">
        <v>1</v>
      </c>
      <c r="F43" s="14">
        <f t="shared" si="0"/>
        <v>2404.87</v>
      </c>
      <c r="G43" s="17">
        <v>0</v>
      </c>
      <c r="H43" s="29">
        <f t="shared" si="3"/>
        <v>0</v>
      </c>
    </row>
    <row r="44" spans="1:8" ht="14.25" customHeight="1">
      <c r="A44" s="56">
        <v>34</v>
      </c>
      <c r="B44" s="21" t="s">
        <v>39</v>
      </c>
      <c r="C44" s="38">
        <v>0</v>
      </c>
      <c r="D44" s="17">
        <v>2404.87</v>
      </c>
      <c r="E44" s="17">
        <v>1</v>
      </c>
      <c r="F44" s="14">
        <f t="shared" si="0"/>
        <v>2404.87</v>
      </c>
      <c r="G44" s="17">
        <v>0</v>
      </c>
      <c r="H44" s="29">
        <f t="shared" si="3"/>
        <v>0</v>
      </c>
    </row>
    <row r="45" spans="1:8" ht="14.25" customHeight="1">
      <c r="A45" s="56">
        <v>35</v>
      </c>
      <c r="B45" s="21" t="s">
        <v>40</v>
      </c>
      <c r="C45" s="38">
        <v>0</v>
      </c>
      <c r="D45" s="17">
        <v>2404.87</v>
      </c>
      <c r="E45" s="17">
        <v>1</v>
      </c>
      <c r="F45" s="14">
        <f t="shared" si="0"/>
        <v>2404.87</v>
      </c>
      <c r="G45" s="17">
        <v>0</v>
      </c>
      <c r="H45" s="29">
        <f t="shared" si="3"/>
        <v>0</v>
      </c>
    </row>
    <row r="46" spans="1:8" ht="14.25" customHeight="1">
      <c r="A46" s="56">
        <v>36</v>
      </c>
      <c r="B46" s="21" t="s">
        <v>41</v>
      </c>
      <c r="C46" s="38">
        <v>0</v>
      </c>
      <c r="D46" s="17">
        <v>2404.87</v>
      </c>
      <c r="E46" s="17">
        <v>1</v>
      </c>
      <c r="F46" s="14">
        <f t="shared" si="0"/>
        <v>2404.87</v>
      </c>
      <c r="G46" s="17">
        <v>0</v>
      </c>
      <c r="H46" s="29">
        <f t="shared" si="3"/>
        <v>0</v>
      </c>
    </row>
    <row r="47" spans="1:8" ht="14.25" customHeight="1">
      <c r="A47" s="56"/>
      <c r="B47" s="20" t="s">
        <v>42</v>
      </c>
      <c r="C47" s="39">
        <f>SUM(C48:C53)</f>
        <v>9</v>
      </c>
      <c r="D47" s="17"/>
      <c r="E47" s="12"/>
      <c r="F47" s="14"/>
      <c r="G47" s="12">
        <f>SUM(G48:G53)</f>
        <v>72.83</v>
      </c>
      <c r="H47" s="24">
        <f>SUM(H48:H53)</f>
        <v>22.1</v>
      </c>
    </row>
    <row r="48" spans="1:8" ht="14.25" customHeight="1">
      <c r="A48" s="56">
        <v>37</v>
      </c>
      <c r="B48" s="21" t="s">
        <v>43</v>
      </c>
      <c r="C48" s="38">
        <v>1</v>
      </c>
      <c r="D48" s="17">
        <v>2404.87</v>
      </c>
      <c r="E48" s="17">
        <v>1</v>
      </c>
      <c r="F48" s="14">
        <f t="shared" si="0"/>
        <v>2404.87</v>
      </c>
      <c r="G48" s="17">
        <v>0</v>
      </c>
      <c r="H48" s="29">
        <f>ROUND(((C48*F48+G48)/1000),1)</f>
        <v>2.4</v>
      </c>
    </row>
    <row r="49" spans="1:8" ht="14.25" customHeight="1">
      <c r="A49" s="56">
        <v>38</v>
      </c>
      <c r="B49" s="21" t="s">
        <v>44</v>
      </c>
      <c r="C49" s="38">
        <v>0</v>
      </c>
      <c r="D49" s="17">
        <v>2404.87</v>
      </c>
      <c r="E49" s="17">
        <v>1.2</v>
      </c>
      <c r="F49" s="14">
        <f t="shared" si="0"/>
        <v>2885.8439999999996</v>
      </c>
      <c r="G49" s="17">
        <v>0</v>
      </c>
      <c r="H49" s="29">
        <f>ROUND(((C49*F49+G49)/1000),1)</f>
        <v>0</v>
      </c>
    </row>
    <row r="50" spans="1:8" ht="14.25" customHeight="1">
      <c r="A50" s="56">
        <v>39</v>
      </c>
      <c r="B50" s="21" t="s">
        <v>45</v>
      </c>
      <c r="C50" s="38">
        <v>1</v>
      </c>
      <c r="D50" s="17">
        <v>2404.87</v>
      </c>
      <c r="E50" s="17">
        <v>1</v>
      </c>
      <c r="F50" s="14">
        <f t="shared" si="0"/>
        <v>2404.87</v>
      </c>
      <c r="G50" s="17">
        <v>0</v>
      </c>
      <c r="H50" s="29">
        <f>ROUND(((C50*F50+G50)/1000),1)</f>
        <v>2.4</v>
      </c>
    </row>
    <row r="51" spans="1:8" ht="14.25" customHeight="1">
      <c r="A51" s="56">
        <v>40</v>
      </c>
      <c r="B51" s="21" t="s">
        <v>46</v>
      </c>
      <c r="C51" s="38">
        <v>0</v>
      </c>
      <c r="D51" s="17">
        <v>2404.87</v>
      </c>
      <c r="E51" s="17">
        <v>1</v>
      </c>
      <c r="F51" s="14">
        <f t="shared" si="0"/>
        <v>2404.87</v>
      </c>
      <c r="G51" s="17">
        <v>0</v>
      </c>
      <c r="H51" s="29">
        <f>ROUND(((C51*F51+G51)/1000),1)</f>
        <v>0</v>
      </c>
    </row>
    <row r="52" spans="1:8" ht="14.25" customHeight="1">
      <c r="A52" s="56">
        <v>41</v>
      </c>
      <c r="B52" s="21" t="s">
        <v>47</v>
      </c>
      <c r="C52" s="16">
        <v>3</v>
      </c>
      <c r="D52" s="17">
        <v>2404.87</v>
      </c>
      <c r="E52" s="17">
        <v>1</v>
      </c>
      <c r="F52" s="14">
        <f t="shared" si="0"/>
        <v>2404.87</v>
      </c>
      <c r="G52" s="17">
        <v>0</v>
      </c>
      <c r="H52" s="29">
        <f>ROUND(((C52*F52+G52)/1000),1)</f>
        <v>7.2</v>
      </c>
    </row>
    <row r="53" spans="1:8" ht="14.25" customHeight="1">
      <c r="A53" s="56">
        <v>42</v>
      </c>
      <c r="B53" s="21" t="s">
        <v>48</v>
      </c>
      <c r="C53" s="38">
        <v>4</v>
      </c>
      <c r="D53" s="17">
        <v>2404.87</v>
      </c>
      <c r="E53" s="37">
        <v>1.04</v>
      </c>
      <c r="F53" s="14">
        <f t="shared" si="0"/>
        <v>2501.0648</v>
      </c>
      <c r="G53" s="17">
        <v>72.83</v>
      </c>
      <c r="H53" s="29">
        <f>ROUND(((C53*F53+G53)/1000),1)</f>
        <v>10.1</v>
      </c>
    </row>
    <row r="54" spans="1:8" ht="14.25" customHeight="1">
      <c r="A54" s="56"/>
      <c r="B54" s="20" t="s">
        <v>49</v>
      </c>
      <c r="C54" s="13">
        <f>SUM(C55:C68)</f>
        <v>15</v>
      </c>
      <c r="D54" s="17"/>
      <c r="E54" s="12"/>
      <c r="F54" s="14"/>
      <c r="G54" s="12">
        <f>SUM(G55:G68)</f>
        <v>155.53</v>
      </c>
      <c r="H54" s="24">
        <f>SUM(H55:H68)</f>
        <v>38.199999999999996</v>
      </c>
    </row>
    <row r="55" spans="1:8" ht="14.25" customHeight="1">
      <c r="A55" s="56">
        <v>43</v>
      </c>
      <c r="B55" s="21" t="s">
        <v>50</v>
      </c>
      <c r="C55" s="38">
        <v>2</v>
      </c>
      <c r="D55" s="17">
        <v>2404.87</v>
      </c>
      <c r="E55" s="17">
        <v>1.15</v>
      </c>
      <c r="F55" s="14">
        <f t="shared" si="0"/>
        <v>2765.6004999999996</v>
      </c>
      <c r="G55" s="17">
        <v>0</v>
      </c>
      <c r="H55" s="29">
        <f>ROUND(((C55*F55+G55)/1000),1)</f>
        <v>5.5</v>
      </c>
    </row>
    <row r="56" spans="1:8" ht="14.25" customHeight="1">
      <c r="A56" s="56">
        <v>44</v>
      </c>
      <c r="B56" s="21" t="s">
        <v>51</v>
      </c>
      <c r="C56" s="38">
        <v>2</v>
      </c>
      <c r="D56" s="17">
        <v>2404.87</v>
      </c>
      <c r="E56" s="17">
        <v>1</v>
      </c>
      <c r="F56" s="14">
        <f t="shared" si="0"/>
        <v>2404.87</v>
      </c>
      <c r="G56" s="17">
        <v>0</v>
      </c>
      <c r="H56" s="29">
        <f aca="true" t="shared" si="4" ref="H56:H68">ROUND(((C56*F56+G56)/1000),1)</f>
        <v>4.8</v>
      </c>
    </row>
    <row r="57" spans="1:8" ht="14.25" customHeight="1">
      <c r="A57" s="56">
        <v>45</v>
      </c>
      <c r="B57" s="21" t="s">
        <v>52</v>
      </c>
      <c r="C57" s="38">
        <v>0</v>
      </c>
      <c r="D57" s="17">
        <v>2404.87</v>
      </c>
      <c r="E57" s="17">
        <v>1</v>
      </c>
      <c r="F57" s="14">
        <f t="shared" si="0"/>
        <v>2404.87</v>
      </c>
      <c r="G57" s="17">
        <v>0</v>
      </c>
      <c r="H57" s="29">
        <f t="shared" si="4"/>
        <v>0</v>
      </c>
    </row>
    <row r="58" spans="1:8" ht="14.25" customHeight="1">
      <c r="A58" s="56">
        <v>46</v>
      </c>
      <c r="B58" s="21" t="s">
        <v>53</v>
      </c>
      <c r="C58" s="38">
        <v>2</v>
      </c>
      <c r="D58" s="17">
        <v>2404.87</v>
      </c>
      <c r="E58" s="17">
        <v>1</v>
      </c>
      <c r="F58" s="14">
        <f t="shared" si="0"/>
        <v>2404.87</v>
      </c>
      <c r="G58" s="17">
        <v>0</v>
      </c>
      <c r="H58" s="29">
        <f t="shared" si="4"/>
        <v>4.8</v>
      </c>
    </row>
    <row r="59" spans="1:8" ht="14.25" customHeight="1">
      <c r="A59" s="56">
        <v>47</v>
      </c>
      <c r="B59" s="21" t="s">
        <v>54</v>
      </c>
      <c r="C59" s="38">
        <v>0</v>
      </c>
      <c r="D59" s="17">
        <v>2404.87</v>
      </c>
      <c r="E59" s="17">
        <v>1.15</v>
      </c>
      <c r="F59" s="14">
        <f t="shared" si="0"/>
        <v>2765.6004999999996</v>
      </c>
      <c r="G59" s="17">
        <v>0</v>
      </c>
      <c r="H59" s="29">
        <f t="shared" si="4"/>
        <v>0</v>
      </c>
    </row>
    <row r="60" spans="1:8" ht="14.25" customHeight="1">
      <c r="A60" s="56">
        <v>48</v>
      </c>
      <c r="B60" s="21" t="s">
        <v>55</v>
      </c>
      <c r="C60" s="38">
        <v>0</v>
      </c>
      <c r="D60" s="17">
        <v>2404.87</v>
      </c>
      <c r="E60" s="17">
        <v>1</v>
      </c>
      <c r="F60" s="14">
        <f t="shared" si="0"/>
        <v>2404.87</v>
      </c>
      <c r="G60" s="17">
        <v>0</v>
      </c>
      <c r="H60" s="29">
        <f t="shared" si="4"/>
        <v>0</v>
      </c>
    </row>
    <row r="61" spans="1:8" ht="14.25" customHeight="1">
      <c r="A61" s="56">
        <v>49</v>
      </c>
      <c r="B61" s="21" t="s">
        <v>56</v>
      </c>
      <c r="C61" s="38">
        <v>2</v>
      </c>
      <c r="D61" s="17">
        <v>2404.87</v>
      </c>
      <c r="E61" s="17">
        <v>1.1</v>
      </c>
      <c r="F61" s="14">
        <f t="shared" si="0"/>
        <v>2645.357</v>
      </c>
      <c r="G61" s="17">
        <v>79.36</v>
      </c>
      <c r="H61" s="29">
        <f t="shared" si="4"/>
        <v>5.4</v>
      </c>
    </row>
    <row r="62" spans="1:8" ht="14.25" customHeight="1">
      <c r="A62" s="56">
        <v>50</v>
      </c>
      <c r="B62" s="21" t="s">
        <v>57</v>
      </c>
      <c r="C62" s="38">
        <v>1</v>
      </c>
      <c r="D62" s="17">
        <v>2404.87</v>
      </c>
      <c r="E62" s="17">
        <v>1</v>
      </c>
      <c r="F62" s="14">
        <f t="shared" si="0"/>
        <v>2404.87</v>
      </c>
      <c r="G62" s="17">
        <v>0</v>
      </c>
      <c r="H62" s="29">
        <f t="shared" si="4"/>
        <v>2.4</v>
      </c>
    </row>
    <row r="63" spans="1:8" ht="14.25" customHeight="1">
      <c r="A63" s="56">
        <v>51</v>
      </c>
      <c r="B63" s="21" t="s">
        <v>58</v>
      </c>
      <c r="C63" s="38">
        <v>1</v>
      </c>
      <c r="D63" s="17">
        <v>2404.87</v>
      </c>
      <c r="E63" s="17">
        <v>1.15</v>
      </c>
      <c r="F63" s="14">
        <f t="shared" si="0"/>
        <v>2765.6004999999996</v>
      </c>
      <c r="G63" s="17">
        <v>41.48</v>
      </c>
      <c r="H63" s="29">
        <f t="shared" si="4"/>
        <v>2.8</v>
      </c>
    </row>
    <row r="64" spans="1:8" ht="14.25" customHeight="1">
      <c r="A64" s="56">
        <v>52</v>
      </c>
      <c r="B64" s="21" t="s">
        <v>59</v>
      </c>
      <c r="C64" s="38">
        <v>1</v>
      </c>
      <c r="D64" s="17">
        <v>2404.87</v>
      </c>
      <c r="E64" s="17">
        <v>1</v>
      </c>
      <c r="F64" s="14">
        <f t="shared" si="0"/>
        <v>2404.87</v>
      </c>
      <c r="G64" s="17">
        <v>0</v>
      </c>
      <c r="H64" s="29">
        <f t="shared" si="4"/>
        <v>2.4</v>
      </c>
    </row>
    <row r="65" spans="1:8" ht="14.25" customHeight="1">
      <c r="A65" s="56">
        <v>53</v>
      </c>
      <c r="B65" s="21" t="s">
        <v>60</v>
      </c>
      <c r="C65" s="38">
        <v>1</v>
      </c>
      <c r="D65" s="17">
        <v>2404.87</v>
      </c>
      <c r="E65" s="17">
        <v>1.15</v>
      </c>
      <c r="F65" s="14">
        <f t="shared" si="0"/>
        <v>2765.6004999999996</v>
      </c>
      <c r="G65" s="17">
        <v>0</v>
      </c>
      <c r="H65" s="29">
        <f t="shared" si="4"/>
        <v>2.8</v>
      </c>
    </row>
    <row r="66" spans="1:8" ht="14.25" customHeight="1">
      <c r="A66" s="56">
        <v>54</v>
      </c>
      <c r="B66" s="21" t="s">
        <v>61</v>
      </c>
      <c r="C66" s="16">
        <v>0</v>
      </c>
      <c r="D66" s="17">
        <v>2404.87</v>
      </c>
      <c r="E66" s="17">
        <v>1</v>
      </c>
      <c r="F66" s="14">
        <f t="shared" si="0"/>
        <v>2404.87</v>
      </c>
      <c r="G66" s="17">
        <v>0</v>
      </c>
      <c r="H66" s="29">
        <f t="shared" si="4"/>
        <v>0</v>
      </c>
    </row>
    <row r="67" spans="1:8" ht="14.25" customHeight="1">
      <c r="A67" s="56">
        <v>55</v>
      </c>
      <c r="B67" s="21" t="s">
        <v>62</v>
      </c>
      <c r="C67" s="38">
        <v>2</v>
      </c>
      <c r="D67" s="17">
        <v>2404.87</v>
      </c>
      <c r="E67" s="17">
        <v>1.003</v>
      </c>
      <c r="F67" s="14">
        <f t="shared" si="0"/>
        <v>2412.0846099999994</v>
      </c>
      <c r="G67" s="17">
        <v>34.69</v>
      </c>
      <c r="H67" s="29">
        <f t="shared" si="4"/>
        <v>4.9</v>
      </c>
    </row>
    <row r="68" spans="1:8" ht="14.25" customHeight="1">
      <c r="A68" s="56">
        <v>56</v>
      </c>
      <c r="B68" s="21" t="s">
        <v>63</v>
      </c>
      <c r="C68" s="38">
        <v>1</v>
      </c>
      <c r="D68" s="17">
        <v>2404.87</v>
      </c>
      <c r="E68" s="17">
        <v>1</v>
      </c>
      <c r="F68" s="14">
        <f t="shared" si="0"/>
        <v>2404.87</v>
      </c>
      <c r="G68" s="17">
        <v>0</v>
      </c>
      <c r="H68" s="29">
        <f t="shared" si="4"/>
        <v>2.4</v>
      </c>
    </row>
    <row r="69" spans="1:8" ht="14.25" customHeight="1">
      <c r="A69" s="56"/>
      <c r="B69" s="20" t="s">
        <v>64</v>
      </c>
      <c r="C69" s="13">
        <f>SUM(C70:C75)</f>
        <v>9</v>
      </c>
      <c r="D69" s="17"/>
      <c r="E69" s="12"/>
      <c r="F69" s="14"/>
      <c r="G69" s="12">
        <f>SUM(G70:G75)</f>
        <v>92.63</v>
      </c>
      <c r="H69" s="24">
        <f>SUM(H70:H75)</f>
        <v>25.8</v>
      </c>
    </row>
    <row r="70" spans="1:8" ht="14.25" customHeight="1">
      <c r="A70" s="56">
        <v>57</v>
      </c>
      <c r="B70" s="21" t="s">
        <v>65</v>
      </c>
      <c r="C70" s="38">
        <v>2</v>
      </c>
      <c r="D70" s="17">
        <v>2404.87</v>
      </c>
      <c r="E70" s="17">
        <v>1.15</v>
      </c>
      <c r="F70" s="14">
        <f t="shared" si="0"/>
        <v>2765.6004999999996</v>
      </c>
      <c r="G70" s="17">
        <v>67.63</v>
      </c>
      <c r="H70" s="29">
        <f>ROUND(((C70*F70+G70)/1000),1)</f>
        <v>5.6</v>
      </c>
    </row>
    <row r="71" spans="1:8" ht="14.25" customHeight="1">
      <c r="A71" s="56">
        <v>58</v>
      </c>
      <c r="B71" s="21" t="s">
        <v>66</v>
      </c>
      <c r="C71" s="38">
        <v>2</v>
      </c>
      <c r="D71" s="17">
        <v>2404.87</v>
      </c>
      <c r="E71" s="17">
        <v>1.152</v>
      </c>
      <c r="F71" s="14">
        <f t="shared" si="0"/>
        <v>2770.4102399999997</v>
      </c>
      <c r="G71" s="17">
        <v>0</v>
      </c>
      <c r="H71" s="29">
        <f>ROUND(((C71*F71+G71)/1000),1)</f>
        <v>5.5</v>
      </c>
    </row>
    <row r="72" spans="1:8" ht="14.25" customHeight="1">
      <c r="A72" s="56">
        <v>59</v>
      </c>
      <c r="B72" s="21" t="s">
        <v>67</v>
      </c>
      <c r="C72" s="38">
        <v>2</v>
      </c>
      <c r="D72" s="17">
        <v>2404.87</v>
      </c>
      <c r="E72" s="17">
        <v>1.16</v>
      </c>
      <c r="F72" s="14">
        <f t="shared" si="0"/>
        <v>2789.6492</v>
      </c>
      <c r="G72" s="17">
        <v>25</v>
      </c>
      <c r="H72" s="29">
        <f>ROUND(((C72*F72+G72)/1000),1)</f>
        <v>5.6</v>
      </c>
    </row>
    <row r="73" spans="1:8" ht="14.25" customHeight="1">
      <c r="A73" s="56">
        <v>60</v>
      </c>
      <c r="B73" s="21" t="s">
        <v>68</v>
      </c>
      <c r="C73" s="38">
        <v>0</v>
      </c>
      <c r="D73" s="17">
        <v>2404.87</v>
      </c>
      <c r="E73" s="17">
        <v>1.5</v>
      </c>
      <c r="F73" s="14">
        <f t="shared" si="0"/>
        <v>3607.305</v>
      </c>
      <c r="G73" s="17">
        <v>0</v>
      </c>
      <c r="H73" s="29">
        <f>ROUND(((C73*F73+G73)/1000),1)</f>
        <v>0</v>
      </c>
    </row>
    <row r="74" spans="1:8" ht="14.25" customHeight="1">
      <c r="A74" s="56">
        <v>61</v>
      </c>
      <c r="B74" s="21" t="s">
        <v>69</v>
      </c>
      <c r="C74" s="38">
        <v>1</v>
      </c>
      <c r="D74" s="17">
        <v>2404.87</v>
      </c>
      <c r="E74" s="17">
        <v>1.5</v>
      </c>
      <c r="F74" s="14">
        <f aca="true" t="shared" si="5" ref="F74:F100">D74*E74</f>
        <v>3607.305</v>
      </c>
      <c r="G74" s="17">
        <v>0</v>
      </c>
      <c r="H74" s="29">
        <f>ROUND(((C74*F74+G74)/1000),1)</f>
        <v>3.6</v>
      </c>
    </row>
    <row r="75" spans="1:8" ht="14.25" customHeight="1">
      <c r="A75" s="56">
        <v>62</v>
      </c>
      <c r="B75" s="21" t="s">
        <v>70</v>
      </c>
      <c r="C75" s="38">
        <v>2</v>
      </c>
      <c r="D75" s="17">
        <v>2404.87</v>
      </c>
      <c r="E75" s="17">
        <v>1.15</v>
      </c>
      <c r="F75" s="14">
        <f t="shared" si="5"/>
        <v>2765.6004999999996</v>
      </c>
      <c r="G75" s="17">
        <v>0</v>
      </c>
      <c r="H75" s="29">
        <f>ROUND(((C75*F75+G75)/1000),1)</f>
        <v>5.5</v>
      </c>
    </row>
    <row r="76" spans="1:8" ht="14.25" customHeight="1">
      <c r="A76" s="56"/>
      <c r="B76" s="20" t="s">
        <v>71</v>
      </c>
      <c r="C76" s="13">
        <f>SUM(C77:C88)</f>
        <v>14</v>
      </c>
      <c r="D76" s="17"/>
      <c r="E76" s="12"/>
      <c r="F76" s="14"/>
      <c r="G76" s="12">
        <f>SUM(G77:G88)</f>
        <v>190.73</v>
      </c>
      <c r="H76" s="24">
        <f>SUM(H77:H88)</f>
        <v>42.5</v>
      </c>
    </row>
    <row r="77" spans="1:8" ht="14.25" customHeight="1">
      <c r="A77" s="56">
        <v>63</v>
      </c>
      <c r="B77" s="21" t="s">
        <v>72</v>
      </c>
      <c r="C77" s="38">
        <v>1</v>
      </c>
      <c r="D77" s="17">
        <v>2404.87</v>
      </c>
      <c r="E77" s="17">
        <v>1.4</v>
      </c>
      <c r="F77" s="14">
        <f t="shared" si="5"/>
        <v>3366.8179999999998</v>
      </c>
      <c r="G77" s="17">
        <v>0</v>
      </c>
      <c r="H77" s="29">
        <f>ROUND(((C77*F77+G77)/1000),1)</f>
        <v>3.4</v>
      </c>
    </row>
    <row r="78" spans="1:8" ht="14.25" customHeight="1">
      <c r="A78" s="56">
        <v>64</v>
      </c>
      <c r="B78" s="21" t="s">
        <v>73</v>
      </c>
      <c r="C78" s="16">
        <v>1</v>
      </c>
      <c r="D78" s="17">
        <v>2404.87</v>
      </c>
      <c r="E78" s="17">
        <v>1.21</v>
      </c>
      <c r="F78" s="14">
        <f t="shared" si="5"/>
        <v>2909.8927</v>
      </c>
      <c r="G78" s="17">
        <v>0</v>
      </c>
      <c r="H78" s="29">
        <f aca="true" t="shared" si="6" ref="H78:H88">ROUND(((C78*F78+G78)/1000),1)</f>
        <v>2.9</v>
      </c>
    </row>
    <row r="79" spans="1:8" ht="14.25" customHeight="1">
      <c r="A79" s="56">
        <v>65</v>
      </c>
      <c r="B79" s="21" t="s">
        <v>74</v>
      </c>
      <c r="C79" s="38">
        <v>0</v>
      </c>
      <c r="D79" s="17">
        <v>2404.87</v>
      </c>
      <c r="E79" s="17">
        <v>1.4</v>
      </c>
      <c r="F79" s="14">
        <f t="shared" si="5"/>
        <v>3366.8179999999998</v>
      </c>
      <c r="G79" s="17">
        <v>0</v>
      </c>
      <c r="H79" s="29">
        <f t="shared" si="6"/>
        <v>0</v>
      </c>
    </row>
    <row r="80" spans="1:8" ht="14.25" customHeight="1">
      <c r="A80" s="56">
        <v>66</v>
      </c>
      <c r="B80" s="21" t="s">
        <v>75</v>
      </c>
      <c r="C80" s="38">
        <v>1</v>
      </c>
      <c r="D80" s="17">
        <v>2404.87</v>
      </c>
      <c r="E80" s="17">
        <v>1.3</v>
      </c>
      <c r="F80" s="14">
        <f t="shared" si="5"/>
        <v>3126.331</v>
      </c>
      <c r="G80" s="17">
        <v>0</v>
      </c>
      <c r="H80" s="29">
        <f t="shared" si="6"/>
        <v>3.1</v>
      </c>
    </row>
    <row r="81" spans="1:8" ht="14.25" customHeight="1">
      <c r="A81" s="56">
        <v>67</v>
      </c>
      <c r="B81" s="21" t="s">
        <v>76</v>
      </c>
      <c r="C81" s="38">
        <v>1</v>
      </c>
      <c r="D81" s="17">
        <v>2404.87</v>
      </c>
      <c r="E81" s="17">
        <v>1.175</v>
      </c>
      <c r="F81" s="14">
        <f t="shared" si="5"/>
        <v>2825.72225</v>
      </c>
      <c r="G81" s="17">
        <v>0</v>
      </c>
      <c r="H81" s="29">
        <f t="shared" si="6"/>
        <v>2.8</v>
      </c>
    </row>
    <row r="82" spans="1:8" ht="14.25" customHeight="1">
      <c r="A82" s="56">
        <v>68</v>
      </c>
      <c r="B82" s="21" t="s">
        <v>77</v>
      </c>
      <c r="C82" s="38">
        <v>2</v>
      </c>
      <c r="D82" s="17">
        <v>2404.87</v>
      </c>
      <c r="E82" s="17">
        <v>1.25</v>
      </c>
      <c r="F82" s="14">
        <f t="shared" si="5"/>
        <v>3006.0874999999996</v>
      </c>
      <c r="G82" s="17">
        <v>0</v>
      </c>
      <c r="H82" s="29">
        <f t="shared" si="6"/>
        <v>6</v>
      </c>
    </row>
    <row r="83" spans="1:8" ht="14.25" customHeight="1">
      <c r="A83" s="56">
        <v>69</v>
      </c>
      <c r="B83" s="21" t="s">
        <v>78</v>
      </c>
      <c r="C83" s="38">
        <v>0</v>
      </c>
      <c r="D83" s="17">
        <v>2404.87</v>
      </c>
      <c r="E83" s="17">
        <v>1.23</v>
      </c>
      <c r="F83" s="14">
        <f t="shared" si="5"/>
        <v>2957.9901</v>
      </c>
      <c r="G83" s="17">
        <v>0</v>
      </c>
      <c r="H83" s="29">
        <f t="shared" si="6"/>
        <v>0</v>
      </c>
    </row>
    <row r="84" spans="1:8" ht="14.25" customHeight="1">
      <c r="A84" s="56">
        <v>70</v>
      </c>
      <c r="B84" s="21" t="s">
        <v>79</v>
      </c>
      <c r="C84" s="38">
        <v>1</v>
      </c>
      <c r="D84" s="17">
        <v>2404.87</v>
      </c>
      <c r="E84" s="17">
        <v>1.3</v>
      </c>
      <c r="F84" s="14">
        <f t="shared" si="5"/>
        <v>3126.331</v>
      </c>
      <c r="G84" s="17">
        <v>0</v>
      </c>
      <c r="H84" s="29">
        <f t="shared" si="6"/>
        <v>3.1</v>
      </c>
    </row>
    <row r="85" spans="1:8" ht="14.25" customHeight="1">
      <c r="A85" s="56">
        <v>71</v>
      </c>
      <c r="B85" s="21" t="s">
        <v>80</v>
      </c>
      <c r="C85" s="38">
        <v>1</v>
      </c>
      <c r="D85" s="17">
        <v>2404.87</v>
      </c>
      <c r="E85" s="17">
        <v>1.2</v>
      </c>
      <c r="F85" s="14">
        <f t="shared" si="5"/>
        <v>2885.8439999999996</v>
      </c>
      <c r="G85" s="17">
        <v>0</v>
      </c>
      <c r="H85" s="29">
        <f t="shared" si="6"/>
        <v>2.9</v>
      </c>
    </row>
    <row r="86" spans="1:8" ht="14.25" customHeight="1">
      <c r="A86" s="56">
        <v>72</v>
      </c>
      <c r="B86" s="21" t="s">
        <v>81</v>
      </c>
      <c r="C86" s="38">
        <v>1</v>
      </c>
      <c r="D86" s="17">
        <v>2404.87</v>
      </c>
      <c r="E86" s="17">
        <v>1.15</v>
      </c>
      <c r="F86" s="14">
        <f t="shared" si="5"/>
        <v>2765.6004999999996</v>
      </c>
      <c r="G86" s="17">
        <v>0</v>
      </c>
      <c r="H86" s="29">
        <f t="shared" si="6"/>
        <v>2.8</v>
      </c>
    </row>
    <row r="87" spans="1:8" ht="14.25" customHeight="1">
      <c r="A87" s="56">
        <v>73</v>
      </c>
      <c r="B87" s="21" t="s">
        <v>82</v>
      </c>
      <c r="C87" s="16">
        <v>1</v>
      </c>
      <c r="D87" s="17">
        <v>2404.87</v>
      </c>
      <c r="E87" s="17">
        <v>1.4</v>
      </c>
      <c r="F87" s="14">
        <f t="shared" si="5"/>
        <v>3366.8179999999998</v>
      </c>
      <c r="G87" s="17">
        <v>50.5</v>
      </c>
      <c r="H87" s="29">
        <f t="shared" si="6"/>
        <v>3.4</v>
      </c>
    </row>
    <row r="88" spans="1:8" ht="14.25" customHeight="1">
      <c r="A88" s="56">
        <v>74</v>
      </c>
      <c r="B88" s="21" t="s">
        <v>83</v>
      </c>
      <c r="C88" s="38">
        <v>4</v>
      </c>
      <c r="D88" s="17">
        <v>2404.87</v>
      </c>
      <c r="E88" s="17">
        <v>1.24</v>
      </c>
      <c r="F88" s="14">
        <f t="shared" si="5"/>
        <v>2982.0388</v>
      </c>
      <c r="G88" s="17">
        <v>140.23</v>
      </c>
      <c r="H88" s="29">
        <f t="shared" si="6"/>
        <v>12.1</v>
      </c>
    </row>
    <row r="89" spans="1:8" ht="14.25" customHeight="1">
      <c r="A89" s="56"/>
      <c r="B89" s="20" t="s">
        <v>84</v>
      </c>
      <c r="C89" s="13">
        <f>SUM(C90:C98)</f>
        <v>12</v>
      </c>
      <c r="D89" s="17"/>
      <c r="E89" s="12"/>
      <c r="F89" s="14"/>
      <c r="G89" s="12">
        <f>SUM(G90:G98)</f>
        <v>148.21</v>
      </c>
      <c r="H89" s="24">
        <f>SUM(H90:H98)</f>
        <v>38.9</v>
      </c>
    </row>
    <row r="90" spans="1:8" ht="14.25" customHeight="1">
      <c r="A90" s="56">
        <v>75</v>
      </c>
      <c r="B90" s="21" t="s">
        <v>85</v>
      </c>
      <c r="C90" s="38">
        <v>2</v>
      </c>
      <c r="D90" s="17">
        <v>2404.87</v>
      </c>
      <c r="E90" s="17">
        <v>1.4</v>
      </c>
      <c r="F90" s="14">
        <f t="shared" si="5"/>
        <v>3366.8179999999998</v>
      </c>
      <c r="G90" s="17">
        <v>9.15</v>
      </c>
      <c r="H90" s="29">
        <f>ROUND(((C90*F90+G90)/1000),1)</f>
        <v>6.7</v>
      </c>
    </row>
    <row r="91" spans="1:8" ht="14.25" customHeight="1">
      <c r="A91" s="56">
        <v>76</v>
      </c>
      <c r="B91" s="21" t="s">
        <v>86</v>
      </c>
      <c r="C91" s="38">
        <v>4</v>
      </c>
      <c r="D91" s="17">
        <v>2404.87</v>
      </c>
      <c r="E91" s="17">
        <v>1.2</v>
      </c>
      <c r="F91" s="14">
        <f t="shared" si="5"/>
        <v>2885.8439999999996</v>
      </c>
      <c r="G91" s="17">
        <v>75.39</v>
      </c>
      <c r="H91" s="29">
        <f aca="true" t="shared" si="7" ref="H91:H98">ROUND(((C91*F91+G91)/1000),1)</f>
        <v>11.6</v>
      </c>
    </row>
    <row r="92" spans="1:8" ht="14.25" customHeight="1">
      <c r="A92" s="56">
        <v>77</v>
      </c>
      <c r="B92" s="21" t="s">
        <v>87</v>
      </c>
      <c r="C92" s="38">
        <v>2</v>
      </c>
      <c r="D92" s="17">
        <v>2404.87</v>
      </c>
      <c r="E92" s="17">
        <v>1.27</v>
      </c>
      <c r="F92" s="14">
        <f t="shared" si="5"/>
        <v>3054.1848999999997</v>
      </c>
      <c r="G92" s="17">
        <v>0</v>
      </c>
      <c r="H92" s="29">
        <f t="shared" si="7"/>
        <v>6.1</v>
      </c>
    </row>
    <row r="93" spans="1:8" ht="14.25" customHeight="1">
      <c r="A93" s="56">
        <v>78</v>
      </c>
      <c r="B93" s="21" t="s">
        <v>88</v>
      </c>
      <c r="C93" s="38">
        <v>1</v>
      </c>
      <c r="D93" s="17">
        <v>2404.87</v>
      </c>
      <c r="E93" s="17">
        <v>1.3</v>
      </c>
      <c r="F93" s="14">
        <f t="shared" si="5"/>
        <v>3126.331</v>
      </c>
      <c r="G93" s="17">
        <v>6.49</v>
      </c>
      <c r="H93" s="29">
        <f t="shared" si="7"/>
        <v>3.1</v>
      </c>
    </row>
    <row r="94" spans="1:8" ht="14.25" customHeight="1">
      <c r="A94" s="56">
        <v>79</v>
      </c>
      <c r="B94" s="21" t="s">
        <v>89</v>
      </c>
      <c r="C94" s="16">
        <v>1</v>
      </c>
      <c r="D94" s="17">
        <v>2404.87</v>
      </c>
      <c r="E94" s="17">
        <v>1.6</v>
      </c>
      <c r="F94" s="14">
        <f t="shared" si="5"/>
        <v>3847.792</v>
      </c>
      <c r="G94" s="17">
        <v>57.18</v>
      </c>
      <c r="H94" s="29">
        <f t="shared" si="7"/>
        <v>3.9</v>
      </c>
    </row>
    <row r="95" spans="1:8" ht="14.25" customHeight="1">
      <c r="A95" s="56">
        <v>80</v>
      </c>
      <c r="B95" s="21" t="s">
        <v>90</v>
      </c>
      <c r="C95" s="38">
        <v>1</v>
      </c>
      <c r="D95" s="17">
        <v>2404.87</v>
      </c>
      <c r="E95" s="17">
        <v>1.7</v>
      </c>
      <c r="F95" s="14">
        <f t="shared" si="5"/>
        <v>4088.2789999999995</v>
      </c>
      <c r="G95" s="17">
        <v>0</v>
      </c>
      <c r="H95" s="29">
        <f t="shared" si="7"/>
        <v>4.1</v>
      </c>
    </row>
    <row r="96" spans="1:8" ht="14.25" customHeight="1">
      <c r="A96" s="56">
        <v>81</v>
      </c>
      <c r="B96" s="21" t="s">
        <v>91</v>
      </c>
      <c r="C96" s="38">
        <v>1</v>
      </c>
      <c r="D96" s="17">
        <v>2404.87</v>
      </c>
      <c r="E96" s="17">
        <v>1.4</v>
      </c>
      <c r="F96" s="14">
        <f t="shared" si="5"/>
        <v>3366.8179999999998</v>
      </c>
      <c r="G96" s="17">
        <v>0</v>
      </c>
      <c r="H96" s="29">
        <f t="shared" si="7"/>
        <v>3.4</v>
      </c>
    </row>
    <row r="97" spans="1:8" ht="14.25" customHeight="1">
      <c r="A97" s="56">
        <v>82</v>
      </c>
      <c r="B97" s="21" t="s">
        <v>92</v>
      </c>
      <c r="C97" s="38">
        <v>0</v>
      </c>
      <c r="D97" s="17">
        <v>2404.87</v>
      </c>
      <c r="E97" s="17">
        <v>1.27</v>
      </c>
      <c r="F97" s="14">
        <f t="shared" si="5"/>
        <v>3054.1848999999997</v>
      </c>
      <c r="G97" s="17">
        <v>0</v>
      </c>
      <c r="H97" s="29">
        <f t="shared" si="7"/>
        <v>0</v>
      </c>
    </row>
    <row r="98" spans="1:8" ht="14.25" customHeight="1">
      <c r="A98" s="56">
        <v>83</v>
      </c>
      <c r="B98" s="21" t="s">
        <v>93</v>
      </c>
      <c r="C98" s="38">
        <v>0</v>
      </c>
      <c r="D98" s="17">
        <v>2404.87</v>
      </c>
      <c r="E98" s="17">
        <v>2</v>
      </c>
      <c r="F98" s="14">
        <f t="shared" si="5"/>
        <v>4809.74</v>
      </c>
      <c r="G98" s="17">
        <v>0</v>
      </c>
      <c r="H98" s="29">
        <f t="shared" si="7"/>
        <v>0</v>
      </c>
    </row>
    <row r="99" spans="1:8" ht="14.25" customHeight="1">
      <c r="A99" s="56"/>
      <c r="B99" s="20" t="s">
        <v>94</v>
      </c>
      <c r="C99" s="13">
        <f>C100</f>
        <v>0</v>
      </c>
      <c r="D99" s="17"/>
      <c r="E99" s="12"/>
      <c r="F99" s="14"/>
      <c r="G99" s="12">
        <f>G100</f>
        <v>0</v>
      </c>
      <c r="H99" s="24">
        <f>H100</f>
        <v>0</v>
      </c>
    </row>
    <row r="100" spans="1:8" ht="14.25" customHeight="1">
      <c r="A100" s="57">
        <v>86</v>
      </c>
      <c r="B100" s="21" t="s">
        <v>94</v>
      </c>
      <c r="C100" s="16">
        <v>0</v>
      </c>
      <c r="D100" s="17">
        <v>2404.87</v>
      </c>
      <c r="E100" s="17">
        <v>1.4</v>
      </c>
      <c r="F100" s="14">
        <f t="shared" si="5"/>
        <v>3366.8179999999998</v>
      </c>
      <c r="G100" s="17">
        <v>0</v>
      </c>
      <c r="H100" s="29">
        <f>ROUND(((C100*F100+G100)/1000),1)</f>
        <v>0</v>
      </c>
    </row>
    <row r="101" spans="1:8" ht="12.75">
      <c r="A101" s="23"/>
      <c r="B101" s="23"/>
      <c r="C101" s="34"/>
      <c r="D101" s="23"/>
      <c r="E101" s="23"/>
      <c r="F101" s="23"/>
      <c r="G101" s="23"/>
      <c r="H101" s="23"/>
    </row>
  </sheetData>
  <sheetProtection/>
  <mergeCells count="7">
    <mergeCell ref="A2:H2"/>
    <mergeCell ref="A3:A4"/>
    <mergeCell ref="B3:B4"/>
    <mergeCell ref="C3:C4"/>
    <mergeCell ref="D3:F3"/>
    <mergeCell ref="G3:G4"/>
    <mergeCell ref="H3:H4"/>
  </mergeCells>
  <printOptions/>
  <pageMargins left="0.59" right="0.59" top="0.79" bottom="0.79" header="0.31" footer="0.31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4.00390625" style="0" customWidth="1"/>
    <col min="2" max="2" width="38.125" style="0" customWidth="1"/>
    <col min="3" max="3" width="16.50390625" style="33" customWidth="1"/>
    <col min="4" max="4" width="16.50390625" style="0" customWidth="1"/>
    <col min="5" max="5" width="12.50390625" style="0" customWidth="1"/>
    <col min="6" max="6" width="20.50390625" style="0" customWidth="1"/>
    <col min="7" max="7" width="20.375" style="0" customWidth="1"/>
    <col min="8" max="8" width="22.50390625" style="0" customWidth="1"/>
  </cols>
  <sheetData>
    <row r="1" spans="1:8" ht="18" customHeight="1">
      <c r="A1" s="1"/>
      <c r="B1" s="1"/>
      <c r="C1" s="30"/>
      <c r="D1" s="1"/>
      <c r="E1" s="1"/>
      <c r="F1" s="1"/>
      <c r="G1" s="1"/>
      <c r="H1" s="2" t="s">
        <v>121</v>
      </c>
    </row>
    <row r="2" spans="1:8" ht="80.25" customHeight="1">
      <c r="A2" s="74" t="s">
        <v>137</v>
      </c>
      <c r="B2" s="74"/>
      <c r="C2" s="74"/>
      <c r="D2" s="74"/>
      <c r="E2" s="74"/>
      <c r="F2" s="74"/>
      <c r="G2" s="74"/>
      <c r="H2" s="74"/>
    </row>
    <row r="3" spans="1:8" ht="26.25" customHeight="1">
      <c r="A3" s="75" t="s">
        <v>96</v>
      </c>
      <c r="B3" s="75" t="s">
        <v>2</v>
      </c>
      <c r="C3" s="81" t="s">
        <v>118</v>
      </c>
      <c r="D3" s="77" t="s">
        <v>98</v>
      </c>
      <c r="E3" s="78"/>
      <c r="F3" s="79"/>
      <c r="G3" s="75" t="s">
        <v>99</v>
      </c>
      <c r="H3" s="75" t="s">
        <v>131</v>
      </c>
    </row>
    <row r="4" spans="1:8" ht="134.25" customHeight="1">
      <c r="A4" s="76"/>
      <c r="B4" s="76"/>
      <c r="C4" s="82"/>
      <c r="D4" s="6" t="s">
        <v>122</v>
      </c>
      <c r="E4" s="6" t="s">
        <v>101</v>
      </c>
      <c r="F4" s="6" t="s">
        <v>102</v>
      </c>
      <c r="G4" s="76"/>
      <c r="H4" s="80"/>
    </row>
    <row r="5" spans="1:8" ht="12.75">
      <c r="A5" s="7">
        <v>1</v>
      </c>
      <c r="B5" s="8">
        <v>2</v>
      </c>
      <c r="C5" s="31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12.75">
      <c r="A6" s="19"/>
      <c r="B6" s="20" t="s">
        <v>3</v>
      </c>
      <c r="C6" s="18">
        <f>C8+C27+C39+C47+C54+C69+C76+C89+C99</f>
        <v>89</v>
      </c>
      <c r="D6" s="18"/>
      <c r="E6" s="18"/>
      <c r="F6" s="18"/>
      <c r="G6" s="12">
        <f>G8+G27+G39+G47+G54+G69+G76+G89+G99</f>
        <v>185.38000000000002</v>
      </c>
      <c r="H6" s="24">
        <f>H8+H27+H39+H47+H54+H69+H76+H89+H99</f>
        <v>51.60000000000001</v>
      </c>
    </row>
    <row r="7" spans="1:8" ht="12.75" customHeight="1">
      <c r="A7" s="19"/>
      <c r="B7" s="20"/>
      <c r="C7" s="15"/>
      <c r="D7" s="14"/>
      <c r="E7" s="14"/>
      <c r="F7" s="14"/>
      <c r="G7" s="14"/>
      <c r="H7" s="25"/>
    </row>
    <row r="8" spans="1:8" ht="14.25" customHeight="1">
      <c r="A8" s="19"/>
      <c r="B8" s="20" t="s">
        <v>4</v>
      </c>
      <c r="C8" s="13">
        <f>SUM(C9:C26)</f>
        <v>21</v>
      </c>
      <c r="D8" s="12"/>
      <c r="E8" s="12"/>
      <c r="F8" s="12"/>
      <c r="G8" s="12">
        <f>SUM(G9:G26)</f>
        <v>23.08</v>
      </c>
      <c r="H8" s="24">
        <f>SUM(H9:H26)</f>
        <v>10.7</v>
      </c>
    </row>
    <row r="9" spans="1:8" ht="14.25" customHeight="1">
      <c r="A9" s="56">
        <v>1</v>
      </c>
      <c r="B9" s="21" t="s">
        <v>5</v>
      </c>
      <c r="C9" s="38">
        <v>1</v>
      </c>
      <c r="D9" s="17">
        <v>515.33</v>
      </c>
      <c r="E9" s="17">
        <v>1</v>
      </c>
      <c r="F9" s="17">
        <f>D9*E9</f>
        <v>515.33</v>
      </c>
      <c r="G9" s="17">
        <v>0</v>
      </c>
      <c r="H9" s="29">
        <f>ROUND(((C9*F9+G9)/1000),1)</f>
        <v>0.5</v>
      </c>
    </row>
    <row r="10" spans="1:8" ht="14.25" customHeight="1">
      <c r="A10" s="56">
        <v>2</v>
      </c>
      <c r="B10" s="21" t="s">
        <v>6</v>
      </c>
      <c r="C10" s="38">
        <v>1</v>
      </c>
      <c r="D10" s="17">
        <v>515.33</v>
      </c>
      <c r="E10" s="17">
        <v>1</v>
      </c>
      <c r="F10" s="17">
        <f aca="true" t="shared" si="0" ref="F10:F74">D10*E10</f>
        <v>515.33</v>
      </c>
      <c r="G10" s="17">
        <v>0</v>
      </c>
      <c r="H10" s="29">
        <f aca="true" t="shared" si="1" ref="H10:H26">ROUND(((C10*F10+G10)/1000),1)</f>
        <v>0.5</v>
      </c>
    </row>
    <row r="11" spans="1:8" ht="14.25" customHeight="1">
      <c r="A11" s="56">
        <v>3</v>
      </c>
      <c r="B11" s="21" t="s">
        <v>7</v>
      </c>
      <c r="C11" s="38">
        <v>1</v>
      </c>
      <c r="D11" s="17">
        <v>515.33</v>
      </c>
      <c r="E11" s="17">
        <v>1</v>
      </c>
      <c r="F11" s="17">
        <f t="shared" si="0"/>
        <v>515.33</v>
      </c>
      <c r="G11" s="17">
        <v>0</v>
      </c>
      <c r="H11" s="29">
        <f t="shared" si="1"/>
        <v>0.5</v>
      </c>
    </row>
    <row r="12" spans="1:8" ht="14.25" customHeight="1">
      <c r="A12" s="56">
        <v>4</v>
      </c>
      <c r="B12" s="21" t="s">
        <v>8</v>
      </c>
      <c r="C12" s="16">
        <v>3</v>
      </c>
      <c r="D12" s="17">
        <v>515.33</v>
      </c>
      <c r="E12" s="17">
        <v>1</v>
      </c>
      <c r="F12" s="17">
        <f t="shared" si="0"/>
        <v>515.33</v>
      </c>
      <c r="G12" s="17">
        <v>8.08</v>
      </c>
      <c r="H12" s="29">
        <f t="shared" si="1"/>
        <v>1.6</v>
      </c>
    </row>
    <row r="13" spans="1:8" ht="14.25" customHeight="1">
      <c r="A13" s="56">
        <v>5</v>
      </c>
      <c r="B13" s="21" t="s">
        <v>9</v>
      </c>
      <c r="C13" s="38">
        <v>1</v>
      </c>
      <c r="D13" s="17">
        <v>515.33</v>
      </c>
      <c r="E13" s="17">
        <v>1</v>
      </c>
      <c r="F13" s="17">
        <f t="shared" si="0"/>
        <v>515.33</v>
      </c>
      <c r="G13" s="17">
        <v>0</v>
      </c>
      <c r="H13" s="29">
        <f t="shared" si="1"/>
        <v>0.5</v>
      </c>
    </row>
    <row r="14" spans="1:8" ht="14.25" customHeight="1">
      <c r="A14" s="56">
        <v>6</v>
      </c>
      <c r="B14" s="21" t="s">
        <v>10</v>
      </c>
      <c r="C14" s="38">
        <v>1</v>
      </c>
      <c r="D14" s="17">
        <v>515.33</v>
      </c>
      <c r="E14" s="17">
        <v>1</v>
      </c>
      <c r="F14" s="17">
        <f t="shared" si="0"/>
        <v>515.33</v>
      </c>
      <c r="G14" s="17">
        <v>0</v>
      </c>
      <c r="H14" s="29">
        <f t="shared" si="1"/>
        <v>0.5</v>
      </c>
    </row>
    <row r="15" spans="1:8" ht="14.25" customHeight="1">
      <c r="A15" s="56">
        <v>7</v>
      </c>
      <c r="B15" s="21" t="s">
        <v>11</v>
      </c>
      <c r="C15" s="38">
        <v>1</v>
      </c>
      <c r="D15" s="17">
        <v>515.33</v>
      </c>
      <c r="E15" s="17">
        <v>1</v>
      </c>
      <c r="F15" s="17">
        <f t="shared" si="0"/>
        <v>515.33</v>
      </c>
      <c r="G15" s="17">
        <v>0</v>
      </c>
      <c r="H15" s="29">
        <f t="shared" si="1"/>
        <v>0.5</v>
      </c>
    </row>
    <row r="16" spans="1:8" ht="14.25" customHeight="1">
      <c r="A16" s="56">
        <v>8</v>
      </c>
      <c r="B16" s="21" t="s">
        <v>12</v>
      </c>
      <c r="C16" s="38">
        <v>1</v>
      </c>
      <c r="D16" s="17">
        <v>515.33</v>
      </c>
      <c r="E16" s="17">
        <v>1</v>
      </c>
      <c r="F16" s="17">
        <f t="shared" si="0"/>
        <v>515.33</v>
      </c>
      <c r="G16" s="17">
        <v>0</v>
      </c>
      <c r="H16" s="29">
        <f t="shared" si="1"/>
        <v>0.5</v>
      </c>
    </row>
    <row r="17" spans="1:8" ht="14.25" customHeight="1">
      <c r="A17" s="56">
        <v>9</v>
      </c>
      <c r="B17" s="21" t="s">
        <v>13</v>
      </c>
      <c r="C17" s="38">
        <v>0</v>
      </c>
      <c r="D17" s="17">
        <v>515.33</v>
      </c>
      <c r="E17" s="17">
        <v>1</v>
      </c>
      <c r="F17" s="17">
        <f t="shared" si="0"/>
        <v>515.33</v>
      </c>
      <c r="G17" s="17">
        <v>0</v>
      </c>
      <c r="H17" s="29">
        <f t="shared" si="1"/>
        <v>0</v>
      </c>
    </row>
    <row r="18" spans="1:8" ht="14.25" customHeight="1">
      <c r="A18" s="56">
        <v>10</v>
      </c>
      <c r="B18" s="21" t="s">
        <v>14</v>
      </c>
      <c r="C18" s="38">
        <v>4</v>
      </c>
      <c r="D18" s="17">
        <v>515.33</v>
      </c>
      <c r="E18" s="17">
        <v>1</v>
      </c>
      <c r="F18" s="17">
        <f t="shared" si="0"/>
        <v>515.33</v>
      </c>
      <c r="G18" s="17">
        <v>0</v>
      </c>
      <c r="H18" s="29">
        <f t="shared" si="1"/>
        <v>2.1</v>
      </c>
    </row>
    <row r="19" spans="1:8" ht="14.25" customHeight="1">
      <c r="A19" s="56">
        <v>11</v>
      </c>
      <c r="B19" s="21" t="s">
        <v>15</v>
      </c>
      <c r="C19" s="38">
        <v>3</v>
      </c>
      <c r="D19" s="17">
        <v>515.33</v>
      </c>
      <c r="E19" s="17">
        <v>1</v>
      </c>
      <c r="F19" s="17">
        <f t="shared" si="0"/>
        <v>515.33</v>
      </c>
      <c r="G19" s="17">
        <v>0</v>
      </c>
      <c r="H19" s="29">
        <f t="shared" si="1"/>
        <v>1.5</v>
      </c>
    </row>
    <row r="20" spans="1:8" ht="14.25" customHeight="1">
      <c r="A20" s="56">
        <v>12</v>
      </c>
      <c r="B20" s="21" t="s">
        <v>16</v>
      </c>
      <c r="C20" s="38">
        <v>0</v>
      </c>
      <c r="D20" s="17">
        <v>515.33</v>
      </c>
      <c r="E20" s="17">
        <v>1</v>
      </c>
      <c r="F20" s="17">
        <f t="shared" si="0"/>
        <v>515.33</v>
      </c>
      <c r="G20" s="17">
        <v>0</v>
      </c>
      <c r="H20" s="29">
        <f t="shared" si="1"/>
        <v>0</v>
      </c>
    </row>
    <row r="21" spans="1:8" ht="14.25" customHeight="1">
      <c r="A21" s="56">
        <v>13</v>
      </c>
      <c r="B21" s="21" t="s">
        <v>17</v>
      </c>
      <c r="C21" s="38">
        <v>2</v>
      </c>
      <c r="D21" s="17">
        <v>515.33</v>
      </c>
      <c r="E21" s="17">
        <v>1</v>
      </c>
      <c r="F21" s="17">
        <f t="shared" si="0"/>
        <v>515.33</v>
      </c>
      <c r="G21" s="17">
        <v>0</v>
      </c>
      <c r="H21" s="29">
        <f t="shared" si="1"/>
        <v>1</v>
      </c>
    </row>
    <row r="22" spans="1:8" ht="14.25" customHeight="1">
      <c r="A22" s="56">
        <v>14</v>
      </c>
      <c r="B22" s="21" t="s">
        <v>18</v>
      </c>
      <c r="C22" s="38">
        <v>2</v>
      </c>
      <c r="D22" s="17">
        <v>515.33</v>
      </c>
      <c r="E22" s="17">
        <v>1</v>
      </c>
      <c r="F22" s="17">
        <f t="shared" si="0"/>
        <v>515.33</v>
      </c>
      <c r="G22" s="17">
        <v>15</v>
      </c>
      <c r="H22" s="29">
        <f t="shared" si="1"/>
        <v>1</v>
      </c>
    </row>
    <row r="23" spans="1:8" ht="14.25" customHeight="1">
      <c r="A23" s="56">
        <v>15</v>
      </c>
      <c r="B23" s="21" t="s">
        <v>19</v>
      </c>
      <c r="C23" s="38">
        <v>0</v>
      </c>
      <c r="D23" s="17">
        <v>515.33</v>
      </c>
      <c r="E23" s="17">
        <v>1</v>
      </c>
      <c r="F23" s="17">
        <f t="shared" si="0"/>
        <v>515.33</v>
      </c>
      <c r="G23" s="17">
        <v>0</v>
      </c>
      <c r="H23" s="29">
        <f t="shared" si="1"/>
        <v>0</v>
      </c>
    </row>
    <row r="24" spans="1:8" ht="14.25" customHeight="1">
      <c r="A24" s="56">
        <v>16</v>
      </c>
      <c r="B24" s="21" t="s">
        <v>20</v>
      </c>
      <c r="C24" s="38">
        <v>0</v>
      </c>
      <c r="D24" s="17">
        <v>515.33</v>
      </c>
      <c r="E24" s="17">
        <v>1</v>
      </c>
      <c r="F24" s="17">
        <f t="shared" si="0"/>
        <v>515.33</v>
      </c>
      <c r="G24" s="17">
        <v>0</v>
      </c>
      <c r="H24" s="29">
        <f t="shared" si="1"/>
        <v>0</v>
      </c>
    </row>
    <row r="25" spans="1:8" ht="14.25" customHeight="1">
      <c r="A25" s="56">
        <v>17</v>
      </c>
      <c r="B25" s="21" t="s">
        <v>21</v>
      </c>
      <c r="C25" s="38">
        <v>0</v>
      </c>
      <c r="D25" s="17">
        <v>515.33</v>
      </c>
      <c r="E25" s="17">
        <v>1</v>
      </c>
      <c r="F25" s="17">
        <f t="shared" si="0"/>
        <v>515.33</v>
      </c>
      <c r="G25" s="17">
        <v>0</v>
      </c>
      <c r="H25" s="29">
        <f t="shared" si="1"/>
        <v>0</v>
      </c>
    </row>
    <row r="26" spans="1:8" ht="14.25" customHeight="1">
      <c r="A26" s="56">
        <v>18</v>
      </c>
      <c r="B26" s="21" t="s">
        <v>22</v>
      </c>
      <c r="C26" s="38">
        <v>0</v>
      </c>
      <c r="D26" s="17">
        <v>515.33</v>
      </c>
      <c r="E26" s="17">
        <v>1</v>
      </c>
      <c r="F26" s="17">
        <f t="shared" si="0"/>
        <v>515.33</v>
      </c>
      <c r="G26" s="17">
        <v>0</v>
      </c>
      <c r="H26" s="29">
        <f t="shared" si="1"/>
        <v>0</v>
      </c>
    </row>
    <row r="27" spans="1:8" ht="14.25" customHeight="1">
      <c r="A27" s="56"/>
      <c r="B27" s="20" t="s">
        <v>23</v>
      </c>
      <c r="C27" s="13">
        <f>SUM(C28:C38)</f>
        <v>7</v>
      </c>
      <c r="D27" s="17"/>
      <c r="E27" s="12"/>
      <c r="F27" s="17"/>
      <c r="G27" s="12">
        <f>SUM(G28:G38)</f>
        <v>0</v>
      </c>
      <c r="H27" s="24">
        <f>SUM(H28:H38)</f>
        <v>4.2</v>
      </c>
    </row>
    <row r="28" spans="1:8" ht="14.25" customHeight="1">
      <c r="A28" s="56">
        <v>19</v>
      </c>
      <c r="B28" s="21" t="s">
        <v>24</v>
      </c>
      <c r="C28" s="16">
        <v>4</v>
      </c>
      <c r="D28" s="17">
        <v>515.33</v>
      </c>
      <c r="E28" s="17">
        <v>1.208</v>
      </c>
      <c r="F28" s="17">
        <f>D28*E28</f>
        <v>622.51864</v>
      </c>
      <c r="G28" s="17">
        <v>0</v>
      </c>
      <c r="H28" s="29">
        <f>ROUND(((C28*F28+G28)/1000),1)</f>
        <v>2.5</v>
      </c>
    </row>
    <row r="29" spans="1:8" ht="14.25" customHeight="1">
      <c r="A29" s="56">
        <v>20</v>
      </c>
      <c r="B29" s="21" t="s">
        <v>25</v>
      </c>
      <c r="C29" s="38">
        <v>0</v>
      </c>
      <c r="D29" s="17">
        <v>515.33</v>
      </c>
      <c r="E29" s="17">
        <v>1.3</v>
      </c>
      <c r="F29" s="17">
        <f t="shared" si="0"/>
        <v>669.9290000000001</v>
      </c>
      <c r="G29" s="17">
        <v>0</v>
      </c>
      <c r="H29" s="29">
        <f aca="true" t="shared" si="2" ref="H29:H38">ROUND(((C29*F29+G29)/1000),1)</f>
        <v>0</v>
      </c>
    </row>
    <row r="30" spans="1:8" ht="14.25" customHeight="1">
      <c r="A30" s="56">
        <v>21</v>
      </c>
      <c r="B30" s="21" t="s">
        <v>26</v>
      </c>
      <c r="C30" s="16">
        <v>0</v>
      </c>
      <c r="D30" s="17">
        <v>515.33</v>
      </c>
      <c r="E30" s="37">
        <v>1.3</v>
      </c>
      <c r="F30" s="17">
        <f t="shared" si="0"/>
        <v>669.9290000000001</v>
      </c>
      <c r="G30" s="17">
        <v>0</v>
      </c>
      <c r="H30" s="29">
        <f t="shared" si="2"/>
        <v>0</v>
      </c>
    </row>
    <row r="31" spans="1:8" ht="14.25" customHeight="1">
      <c r="A31" s="56">
        <v>22</v>
      </c>
      <c r="B31" s="21" t="s">
        <v>132</v>
      </c>
      <c r="C31" s="16">
        <v>0</v>
      </c>
      <c r="D31" s="17">
        <v>515.33</v>
      </c>
      <c r="E31" s="37">
        <v>1.5</v>
      </c>
      <c r="F31" s="17">
        <f t="shared" si="0"/>
        <v>772.9950000000001</v>
      </c>
      <c r="G31" s="17">
        <v>0</v>
      </c>
      <c r="H31" s="29">
        <f t="shared" si="2"/>
        <v>0</v>
      </c>
    </row>
    <row r="32" spans="1:8" ht="14.25" customHeight="1">
      <c r="A32" s="56">
        <v>23</v>
      </c>
      <c r="B32" s="21" t="s">
        <v>27</v>
      </c>
      <c r="C32" s="38">
        <v>0</v>
      </c>
      <c r="D32" s="17">
        <v>515.33</v>
      </c>
      <c r="E32" s="17">
        <v>1.2</v>
      </c>
      <c r="F32" s="17">
        <f t="shared" si="0"/>
        <v>618.3960000000001</v>
      </c>
      <c r="G32" s="17">
        <v>0</v>
      </c>
      <c r="H32" s="29">
        <f t="shared" si="2"/>
        <v>0</v>
      </c>
    </row>
    <row r="33" spans="1:8" ht="14.25" customHeight="1">
      <c r="A33" s="56">
        <v>24</v>
      </c>
      <c r="B33" s="21" t="s">
        <v>28</v>
      </c>
      <c r="C33" s="38">
        <v>0</v>
      </c>
      <c r="D33" s="17">
        <v>515.33</v>
      </c>
      <c r="E33" s="17">
        <v>1</v>
      </c>
      <c r="F33" s="17">
        <f t="shared" si="0"/>
        <v>515.33</v>
      </c>
      <c r="G33" s="17">
        <v>0</v>
      </c>
      <c r="H33" s="29">
        <f t="shared" si="2"/>
        <v>0</v>
      </c>
    </row>
    <row r="34" spans="1:8" ht="14.25" customHeight="1">
      <c r="A34" s="56">
        <v>25</v>
      </c>
      <c r="B34" s="21" t="s">
        <v>29</v>
      </c>
      <c r="C34" s="38">
        <v>0</v>
      </c>
      <c r="D34" s="17">
        <v>515.33</v>
      </c>
      <c r="E34" s="17">
        <v>1</v>
      </c>
      <c r="F34" s="17">
        <f t="shared" si="0"/>
        <v>515.33</v>
      </c>
      <c r="G34" s="17">
        <v>0</v>
      </c>
      <c r="H34" s="29">
        <f t="shared" si="2"/>
        <v>0</v>
      </c>
    </row>
    <row r="35" spans="1:8" ht="14.25" customHeight="1">
      <c r="A35" s="56">
        <v>26</v>
      </c>
      <c r="B35" s="21" t="s">
        <v>30</v>
      </c>
      <c r="C35" s="38">
        <v>0</v>
      </c>
      <c r="D35" s="17">
        <v>515.33</v>
      </c>
      <c r="E35" s="17">
        <v>1</v>
      </c>
      <c r="F35" s="17">
        <f t="shared" si="0"/>
        <v>515.33</v>
      </c>
      <c r="G35" s="17">
        <v>0</v>
      </c>
      <c r="H35" s="29">
        <f t="shared" si="2"/>
        <v>0</v>
      </c>
    </row>
    <row r="36" spans="1:8" ht="14.25" customHeight="1">
      <c r="A36" s="56">
        <v>27</v>
      </c>
      <c r="B36" s="21" t="s">
        <v>31</v>
      </c>
      <c r="C36" s="38">
        <v>1</v>
      </c>
      <c r="D36" s="17">
        <v>515.33</v>
      </c>
      <c r="E36" s="17">
        <v>1.4</v>
      </c>
      <c r="F36" s="17">
        <f t="shared" si="0"/>
        <v>721.462</v>
      </c>
      <c r="G36" s="17">
        <v>0</v>
      </c>
      <c r="H36" s="29">
        <f t="shared" si="2"/>
        <v>0.7</v>
      </c>
    </row>
    <row r="37" spans="1:8" ht="14.25" customHeight="1">
      <c r="A37" s="56">
        <v>28</v>
      </c>
      <c r="B37" s="21" t="s">
        <v>32</v>
      </c>
      <c r="C37" s="38">
        <v>2</v>
      </c>
      <c r="D37" s="17">
        <v>515.33</v>
      </c>
      <c r="E37" s="17">
        <v>1</v>
      </c>
      <c r="F37" s="17">
        <f t="shared" si="0"/>
        <v>515.33</v>
      </c>
      <c r="G37" s="17">
        <v>0</v>
      </c>
      <c r="H37" s="29">
        <f t="shared" si="2"/>
        <v>1</v>
      </c>
    </row>
    <row r="38" spans="1:8" ht="14.25" customHeight="1">
      <c r="A38" s="56">
        <v>29</v>
      </c>
      <c r="B38" s="21" t="s">
        <v>33</v>
      </c>
      <c r="C38" s="38">
        <v>0</v>
      </c>
      <c r="D38" s="17">
        <v>515.33</v>
      </c>
      <c r="E38" s="17">
        <v>1</v>
      </c>
      <c r="F38" s="17">
        <f t="shared" si="0"/>
        <v>515.33</v>
      </c>
      <c r="G38" s="17">
        <v>0</v>
      </c>
      <c r="H38" s="29">
        <f t="shared" si="2"/>
        <v>0</v>
      </c>
    </row>
    <row r="39" spans="1:8" ht="14.25" customHeight="1">
      <c r="A39" s="56"/>
      <c r="B39" s="20" t="s">
        <v>34</v>
      </c>
      <c r="C39" s="13">
        <f>SUM(C40:C46)</f>
        <v>3</v>
      </c>
      <c r="D39" s="17"/>
      <c r="E39" s="12"/>
      <c r="F39" s="17"/>
      <c r="G39" s="12">
        <f>SUM(G40:G46)</f>
        <v>24.23</v>
      </c>
      <c r="H39" s="24">
        <f>SUM(H40:H46)</f>
        <v>1.6</v>
      </c>
    </row>
    <row r="40" spans="1:8" ht="14.25" customHeight="1">
      <c r="A40" s="56">
        <v>30</v>
      </c>
      <c r="B40" s="21" t="s">
        <v>35</v>
      </c>
      <c r="C40" s="38">
        <v>0</v>
      </c>
      <c r="D40" s="17">
        <v>515.33</v>
      </c>
      <c r="E40" s="17">
        <v>1</v>
      </c>
      <c r="F40" s="17">
        <f t="shared" si="0"/>
        <v>515.33</v>
      </c>
      <c r="G40" s="17">
        <v>0</v>
      </c>
      <c r="H40" s="29">
        <f>ROUND(((C40*F40+G40)/1000),1)</f>
        <v>0</v>
      </c>
    </row>
    <row r="41" spans="1:8" ht="14.25" customHeight="1">
      <c r="A41" s="56">
        <v>31</v>
      </c>
      <c r="B41" s="21" t="s">
        <v>36</v>
      </c>
      <c r="C41" s="38">
        <v>0</v>
      </c>
      <c r="D41" s="17">
        <v>515.33</v>
      </c>
      <c r="E41" s="17">
        <v>1</v>
      </c>
      <c r="F41" s="17">
        <f t="shared" si="0"/>
        <v>515.33</v>
      </c>
      <c r="G41" s="17">
        <v>0</v>
      </c>
      <c r="H41" s="29">
        <f aca="true" t="shared" si="3" ref="H41:H46">ROUND(((C41*F41+G41)/1000),1)</f>
        <v>0</v>
      </c>
    </row>
    <row r="42" spans="1:8" ht="14.25" customHeight="1">
      <c r="A42" s="56">
        <v>32</v>
      </c>
      <c r="B42" s="21" t="s">
        <v>37</v>
      </c>
      <c r="C42" s="16">
        <v>3</v>
      </c>
      <c r="D42" s="17">
        <v>515.33</v>
      </c>
      <c r="E42" s="17">
        <v>1</v>
      </c>
      <c r="F42" s="17">
        <f t="shared" si="0"/>
        <v>515.33</v>
      </c>
      <c r="G42" s="17">
        <v>24.23</v>
      </c>
      <c r="H42" s="29">
        <f t="shared" si="3"/>
        <v>1.6</v>
      </c>
    </row>
    <row r="43" spans="1:8" ht="14.25" customHeight="1">
      <c r="A43" s="56">
        <v>33</v>
      </c>
      <c r="B43" s="21" t="s">
        <v>38</v>
      </c>
      <c r="C43" s="38">
        <v>0</v>
      </c>
      <c r="D43" s="17">
        <v>515.33</v>
      </c>
      <c r="E43" s="17">
        <v>1</v>
      </c>
      <c r="F43" s="17">
        <f t="shared" si="0"/>
        <v>515.33</v>
      </c>
      <c r="G43" s="17">
        <v>0</v>
      </c>
      <c r="H43" s="29">
        <f t="shared" si="3"/>
        <v>0</v>
      </c>
    </row>
    <row r="44" spans="1:8" ht="14.25" customHeight="1">
      <c r="A44" s="56">
        <v>34</v>
      </c>
      <c r="B44" s="21" t="s">
        <v>39</v>
      </c>
      <c r="C44" s="38">
        <v>0</v>
      </c>
      <c r="D44" s="17">
        <v>515.33</v>
      </c>
      <c r="E44" s="17">
        <v>1</v>
      </c>
      <c r="F44" s="17">
        <f t="shared" si="0"/>
        <v>515.33</v>
      </c>
      <c r="G44" s="17">
        <v>0</v>
      </c>
      <c r="H44" s="29">
        <f t="shared" si="3"/>
        <v>0</v>
      </c>
    </row>
    <row r="45" spans="1:8" ht="14.25" customHeight="1">
      <c r="A45" s="56">
        <v>35</v>
      </c>
      <c r="B45" s="21" t="s">
        <v>40</v>
      </c>
      <c r="C45" s="38">
        <v>0</v>
      </c>
      <c r="D45" s="17">
        <v>515.33</v>
      </c>
      <c r="E45" s="17">
        <v>1</v>
      </c>
      <c r="F45" s="17">
        <f t="shared" si="0"/>
        <v>515.33</v>
      </c>
      <c r="G45" s="17">
        <v>0</v>
      </c>
      <c r="H45" s="29">
        <f t="shared" si="3"/>
        <v>0</v>
      </c>
    </row>
    <row r="46" spans="1:8" ht="14.25" customHeight="1">
      <c r="A46" s="56">
        <v>36</v>
      </c>
      <c r="B46" s="21" t="s">
        <v>41</v>
      </c>
      <c r="C46" s="38">
        <v>0</v>
      </c>
      <c r="D46" s="17">
        <v>515.33</v>
      </c>
      <c r="E46" s="17">
        <v>1</v>
      </c>
      <c r="F46" s="17">
        <f t="shared" si="0"/>
        <v>515.33</v>
      </c>
      <c r="G46" s="17">
        <v>0</v>
      </c>
      <c r="H46" s="29">
        <f t="shared" si="3"/>
        <v>0</v>
      </c>
    </row>
    <row r="47" spans="1:8" ht="14.25" customHeight="1">
      <c r="A47" s="56"/>
      <c r="B47" s="20" t="s">
        <v>42</v>
      </c>
      <c r="C47" s="13">
        <f>SUM(C48:C53)</f>
        <v>8</v>
      </c>
      <c r="D47" s="17"/>
      <c r="E47" s="12"/>
      <c r="F47" s="17"/>
      <c r="G47" s="12">
        <f>SUM(G48:G53)</f>
        <v>15.6</v>
      </c>
      <c r="H47" s="24">
        <f>SUM(H48:H53)</f>
        <v>4.1</v>
      </c>
    </row>
    <row r="48" spans="1:8" ht="14.25" customHeight="1">
      <c r="A48" s="56">
        <v>37</v>
      </c>
      <c r="B48" s="21" t="s">
        <v>43</v>
      </c>
      <c r="C48" s="38">
        <v>1</v>
      </c>
      <c r="D48" s="17">
        <v>515.33</v>
      </c>
      <c r="E48" s="17">
        <v>1</v>
      </c>
      <c r="F48" s="17">
        <f t="shared" si="0"/>
        <v>515.33</v>
      </c>
      <c r="G48" s="17">
        <v>0</v>
      </c>
      <c r="H48" s="29">
        <f>ROUND(((C48*F48+G48)/1000),1)</f>
        <v>0.5</v>
      </c>
    </row>
    <row r="49" spans="1:8" ht="14.25" customHeight="1">
      <c r="A49" s="56">
        <v>38</v>
      </c>
      <c r="B49" s="21" t="s">
        <v>44</v>
      </c>
      <c r="C49" s="38">
        <v>0</v>
      </c>
      <c r="D49" s="17">
        <v>515.33</v>
      </c>
      <c r="E49" s="17">
        <v>1.2</v>
      </c>
      <c r="F49" s="17">
        <f t="shared" si="0"/>
        <v>618.3960000000001</v>
      </c>
      <c r="G49" s="17">
        <v>0</v>
      </c>
      <c r="H49" s="29">
        <f>ROUND(((C49*F49+G49)/1000),1)</f>
        <v>0</v>
      </c>
    </row>
    <row r="50" spans="1:8" ht="14.25" customHeight="1">
      <c r="A50" s="56">
        <v>39</v>
      </c>
      <c r="B50" s="21" t="s">
        <v>45</v>
      </c>
      <c r="C50" s="38">
        <v>1</v>
      </c>
      <c r="D50" s="17">
        <v>515.33</v>
      </c>
      <c r="E50" s="17">
        <v>1</v>
      </c>
      <c r="F50" s="17">
        <f t="shared" si="0"/>
        <v>515.33</v>
      </c>
      <c r="G50" s="17">
        <v>0</v>
      </c>
      <c r="H50" s="29">
        <f>ROUND(((C50*F50+G50)/1000),1)</f>
        <v>0.5</v>
      </c>
    </row>
    <row r="51" spans="1:8" ht="14.25" customHeight="1">
      <c r="A51" s="56">
        <v>40</v>
      </c>
      <c r="B51" s="21" t="s">
        <v>46</v>
      </c>
      <c r="C51" s="38">
        <v>0</v>
      </c>
      <c r="D51" s="17">
        <v>515.33</v>
      </c>
      <c r="E51" s="17">
        <v>1</v>
      </c>
      <c r="F51" s="17">
        <f t="shared" si="0"/>
        <v>515.33</v>
      </c>
      <c r="G51" s="17">
        <v>0</v>
      </c>
      <c r="H51" s="29">
        <f>ROUND(((C51*F51+G51)/1000),1)</f>
        <v>0</v>
      </c>
    </row>
    <row r="52" spans="1:8" ht="14.25" customHeight="1">
      <c r="A52" s="56">
        <v>41</v>
      </c>
      <c r="B52" s="21" t="s">
        <v>47</v>
      </c>
      <c r="C52" s="16">
        <v>2</v>
      </c>
      <c r="D52" s="17">
        <v>515.33</v>
      </c>
      <c r="E52" s="17">
        <v>1</v>
      </c>
      <c r="F52" s="17">
        <f t="shared" si="0"/>
        <v>515.33</v>
      </c>
      <c r="G52" s="17">
        <v>0</v>
      </c>
      <c r="H52" s="29">
        <f>ROUND(((C52*F52+G52)/1000),1)</f>
        <v>1</v>
      </c>
    </row>
    <row r="53" spans="1:8" ht="14.25" customHeight="1">
      <c r="A53" s="56">
        <v>42</v>
      </c>
      <c r="B53" s="21" t="s">
        <v>48</v>
      </c>
      <c r="C53" s="38">
        <v>4</v>
      </c>
      <c r="D53" s="17">
        <v>515.33</v>
      </c>
      <c r="E53" s="37">
        <v>1.008</v>
      </c>
      <c r="F53" s="17">
        <f t="shared" si="0"/>
        <v>519.4526400000001</v>
      </c>
      <c r="G53" s="17">
        <v>15.6</v>
      </c>
      <c r="H53" s="29">
        <f>ROUND(((C53*F53+G53)/1000),1)</f>
        <v>2.1</v>
      </c>
    </row>
    <row r="54" spans="1:8" ht="14.25" customHeight="1">
      <c r="A54" s="56"/>
      <c r="B54" s="20" t="s">
        <v>49</v>
      </c>
      <c r="C54" s="39">
        <f>SUM(C55:C68)</f>
        <v>15</v>
      </c>
      <c r="D54" s="17"/>
      <c r="E54" s="12"/>
      <c r="F54" s="17"/>
      <c r="G54" s="12">
        <f>SUM(G55:G68)</f>
        <v>25.89</v>
      </c>
      <c r="H54" s="24">
        <f>SUM(H55:H68)</f>
        <v>8.1</v>
      </c>
    </row>
    <row r="55" spans="1:8" ht="14.25" customHeight="1">
      <c r="A55" s="56">
        <v>43</v>
      </c>
      <c r="B55" s="21" t="s">
        <v>50</v>
      </c>
      <c r="C55" s="38">
        <v>2</v>
      </c>
      <c r="D55" s="17">
        <v>515.33</v>
      </c>
      <c r="E55" s="17">
        <v>1.15</v>
      </c>
      <c r="F55" s="17">
        <f t="shared" si="0"/>
        <v>592.6295</v>
      </c>
      <c r="G55" s="17">
        <v>0</v>
      </c>
      <c r="H55" s="29">
        <f>ROUND(((C55*F55+G55)/1000),1)</f>
        <v>1.2</v>
      </c>
    </row>
    <row r="56" spans="1:8" ht="14.25" customHeight="1">
      <c r="A56" s="56">
        <v>44</v>
      </c>
      <c r="B56" s="21" t="s">
        <v>51</v>
      </c>
      <c r="C56" s="38">
        <v>2</v>
      </c>
      <c r="D56" s="17">
        <v>515.33</v>
      </c>
      <c r="E56" s="17">
        <v>1</v>
      </c>
      <c r="F56" s="17">
        <f t="shared" si="0"/>
        <v>515.33</v>
      </c>
      <c r="G56" s="17">
        <v>0</v>
      </c>
      <c r="H56" s="29">
        <f aca="true" t="shared" si="4" ref="H56:H68">ROUND(((C56*F56+G56)/1000),1)</f>
        <v>1</v>
      </c>
    </row>
    <row r="57" spans="1:8" ht="14.25" customHeight="1">
      <c r="A57" s="56">
        <v>45</v>
      </c>
      <c r="B57" s="21" t="s">
        <v>52</v>
      </c>
      <c r="C57" s="38">
        <v>0</v>
      </c>
      <c r="D57" s="17">
        <v>515.33</v>
      </c>
      <c r="E57" s="17">
        <v>1</v>
      </c>
      <c r="F57" s="17">
        <f t="shared" si="0"/>
        <v>515.33</v>
      </c>
      <c r="G57" s="17">
        <v>0</v>
      </c>
      <c r="H57" s="29">
        <f t="shared" si="4"/>
        <v>0</v>
      </c>
    </row>
    <row r="58" spans="1:8" ht="14.25" customHeight="1">
      <c r="A58" s="56">
        <v>46</v>
      </c>
      <c r="B58" s="21" t="s">
        <v>53</v>
      </c>
      <c r="C58" s="38">
        <v>2</v>
      </c>
      <c r="D58" s="17">
        <v>515.33</v>
      </c>
      <c r="E58" s="17">
        <v>1</v>
      </c>
      <c r="F58" s="17">
        <f t="shared" si="0"/>
        <v>515.33</v>
      </c>
      <c r="G58" s="17">
        <v>0</v>
      </c>
      <c r="H58" s="29">
        <f t="shared" si="4"/>
        <v>1</v>
      </c>
    </row>
    <row r="59" spans="1:8" ht="14.25" customHeight="1">
      <c r="A59" s="56">
        <v>47</v>
      </c>
      <c r="B59" s="21" t="s">
        <v>54</v>
      </c>
      <c r="C59" s="38">
        <v>0</v>
      </c>
      <c r="D59" s="17">
        <v>515.33</v>
      </c>
      <c r="E59" s="17">
        <v>1.15</v>
      </c>
      <c r="F59" s="17">
        <f t="shared" si="0"/>
        <v>592.6295</v>
      </c>
      <c r="G59" s="17">
        <v>0</v>
      </c>
      <c r="H59" s="29">
        <f t="shared" si="4"/>
        <v>0</v>
      </c>
    </row>
    <row r="60" spans="1:8" ht="14.25" customHeight="1">
      <c r="A60" s="56">
        <v>48</v>
      </c>
      <c r="B60" s="21" t="s">
        <v>55</v>
      </c>
      <c r="C60" s="38">
        <v>0</v>
      </c>
      <c r="D60" s="17">
        <v>515.33</v>
      </c>
      <c r="E60" s="17">
        <v>1</v>
      </c>
      <c r="F60" s="17">
        <f t="shared" si="0"/>
        <v>515.33</v>
      </c>
      <c r="G60" s="17">
        <v>0</v>
      </c>
      <c r="H60" s="29">
        <f t="shared" si="4"/>
        <v>0</v>
      </c>
    </row>
    <row r="61" spans="1:8" ht="14.25" customHeight="1">
      <c r="A61" s="56">
        <v>49</v>
      </c>
      <c r="B61" s="21" t="s">
        <v>56</v>
      </c>
      <c r="C61" s="38">
        <v>2</v>
      </c>
      <c r="D61" s="17">
        <v>515.33</v>
      </c>
      <c r="E61" s="17">
        <v>1.1</v>
      </c>
      <c r="F61" s="17">
        <f t="shared" si="0"/>
        <v>566.863</v>
      </c>
      <c r="G61" s="17">
        <v>17</v>
      </c>
      <c r="H61" s="29">
        <f t="shared" si="4"/>
        <v>1.2</v>
      </c>
    </row>
    <row r="62" spans="1:8" ht="14.25" customHeight="1">
      <c r="A62" s="56">
        <v>50</v>
      </c>
      <c r="B62" s="21" t="s">
        <v>57</v>
      </c>
      <c r="C62" s="38">
        <v>1</v>
      </c>
      <c r="D62" s="17">
        <v>515.33</v>
      </c>
      <c r="E62" s="17">
        <v>1</v>
      </c>
      <c r="F62" s="17">
        <f t="shared" si="0"/>
        <v>515.33</v>
      </c>
      <c r="G62" s="17">
        <v>0</v>
      </c>
      <c r="H62" s="29">
        <f t="shared" si="4"/>
        <v>0.5</v>
      </c>
    </row>
    <row r="63" spans="1:8" ht="14.25" customHeight="1">
      <c r="A63" s="56">
        <v>51</v>
      </c>
      <c r="B63" s="21" t="s">
        <v>58</v>
      </c>
      <c r="C63" s="38">
        <v>1</v>
      </c>
      <c r="D63" s="17">
        <v>515.33</v>
      </c>
      <c r="E63" s="17">
        <v>1.15</v>
      </c>
      <c r="F63" s="17">
        <f t="shared" si="0"/>
        <v>592.6295</v>
      </c>
      <c r="G63" s="17">
        <v>8.89</v>
      </c>
      <c r="H63" s="29">
        <f t="shared" si="4"/>
        <v>0.6</v>
      </c>
    </row>
    <row r="64" spans="1:8" ht="14.25" customHeight="1">
      <c r="A64" s="56">
        <v>52</v>
      </c>
      <c r="B64" s="21" t="s">
        <v>59</v>
      </c>
      <c r="C64" s="38">
        <v>1</v>
      </c>
      <c r="D64" s="17">
        <v>515.33</v>
      </c>
      <c r="E64" s="17">
        <v>1</v>
      </c>
      <c r="F64" s="17">
        <f t="shared" si="0"/>
        <v>515.33</v>
      </c>
      <c r="G64" s="17">
        <v>0</v>
      </c>
      <c r="H64" s="29">
        <f t="shared" si="4"/>
        <v>0.5</v>
      </c>
    </row>
    <row r="65" spans="1:8" ht="14.25" customHeight="1">
      <c r="A65" s="56">
        <v>53</v>
      </c>
      <c r="B65" s="21" t="s">
        <v>60</v>
      </c>
      <c r="C65" s="38">
        <v>1</v>
      </c>
      <c r="D65" s="17">
        <v>515.33</v>
      </c>
      <c r="E65" s="17">
        <v>1.15</v>
      </c>
      <c r="F65" s="17">
        <f t="shared" si="0"/>
        <v>592.6295</v>
      </c>
      <c r="G65" s="17">
        <v>0</v>
      </c>
      <c r="H65" s="29">
        <f t="shared" si="4"/>
        <v>0.6</v>
      </c>
    </row>
    <row r="66" spans="1:8" ht="14.25" customHeight="1">
      <c r="A66" s="56">
        <v>54</v>
      </c>
      <c r="B66" s="21" t="s">
        <v>61</v>
      </c>
      <c r="C66" s="16">
        <v>0</v>
      </c>
      <c r="D66" s="17">
        <v>515.33</v>
      </c>
      <c r="E66" s="17">
        <v>1</v>
      </c>
      <c r="F66" s="17">
        <f t="shared" si="0"/>
        <v>515.33</v>
      </c>
      <c r="G66" s="17">
        <v>0</v>
      </c>
      <c r="H66" s="29">
        <f t="shared" si="4"/>
        <v>0</v>
      </c>
    </row>
    <row r="67" spans="1:8" ht="14.25" customHeight="1">
      <c r="A67" s="56">
        <v>55</v>
      </c>
      <c r="B67" s="21" t="s">
        <v>62</v>
      </c>
      <c r="C67" s="38">
        <v>2</v>
      </c>
      <c r="D67" s="17">
        <v>515.33</v>
      </c>
      <c r="E67" s="17">
        <v>1.003</v>
      </c>
      <c r="F67" s="17">
        <f t="shared" si="0"/>
        <v>516.87599</v>
      </c>
      <c r="G67" s="17">
        <v>0</v>
      </c>
      <c r="H67" s="29">
        <f t="shared" si="4"/>
        <v>1</v>
      </c>
    </row>
    <row r="68" spans="1:8" ht="14.25" customHeight="1">
      <c r="A68" s="56">
        <v>56</v>
      </c>
      <c r="B68" s="21" t="s">
        <v>63</v>
      </c>
      <c r="C68" s="38">
        <v>1</v>
      </c>
      <c r="D68" s="17">
        <v>515.33</v>
      </c>
      <c r="E68" s="17">
        <v>1</v>
      </c>
      <c r="F68" s="17">
        <f t="shared" si="0"/>
        <v>515.33</v>
      </c>
      <c r="G68" s="17">
        <v>0</v>
      </c>
      <c r="H68" s="29">
        <f t="shared" si="4"/>
        <v>0.5</v>
      </c>
    </row>
    <row r="69" spans="1:8" ht="14.25" customHeight="1">
      <c r="A69" s="56"/>
      <c r="B69" s="20" t="s">
        <v>64</v>
      </c>
      <c r="C69" s="13">
        <f>SUM(C70:C75)</f>
        <v>9</v>
      </c>
      <c r="D69" s="17"/>
      <c r="E69" s="12"/>
      <c r="F69" s="17"/>
      <c r="G69" s="12">
        <f>SUM(G70:G75)</f>
        <v>14.49</v>
      </c>
      <c r="H69" s="24">
        <f>SUM(H70:H75)</f>
        <v>5.6</v>
      </c>
    </row>
    <row r="70" spans="1:8" ht="14.25" customHeight="1">
      <c r="A70" s="56">
        <v>57</v>
      </c>
      <c r="B70" s="21" t="s">
        <v>65</v>
      </c>
      <c r="C70" s="38">
        <v>2</v>
      </c>
      <c r="D70" s="17">
        <v>515.33</v>
      </c>
      <c r="E70" s="17">
        <v>1.15</v>
      </c>
      <c r="F70" s="17">
        <f t="shared" si="0"/>
        <v>592.6295</v>
      </c>
      <c r="G70" s="17">
        <v>14.49</v>
      </c>
      <c r="H70" s="29">
        <f>ROUND(((C70*F70+G70)/1000),1)</f>
        <v>1.2</v>
      </c>
    </row>
    <row r="71" spans="1:8" ht="14.25" customHeight="1">
      <c r="A71" s="56">
        <v>58</v>
      </c>
      <c r="B71" s="21" t="s">
        <v>66</v>
      </c>
      <c r="C71" s="38">
        <v>2</v>
      </c>
      <c r="D71" s="17">
        <v>515.33</v>
      </c>
      <c r="E71" s="17">
        <v>1.152</v>
      </c>
      <c r="F71" s="17">
        <f t="shared" si="0"/>
        <v>593.66016</v>
      </c>
      <c r="G71" s="17">
        <v>0</v>
      </c>
      <c r="H71" s="29">
        <f>ROUND(((C71*F71+G71)/1000),1)</f>
        <v>1.2</v>
      </c>
    </row>
    <row r="72" spans="1:8" ht="14.25" customHeight="1">
      <c r="A72" s="56">
        <v>59</v>
      </c>
      <c r="B72" s="21" t="s">
        <v>67</v>
      </c>
      <c r="C72" s="38">
        <v>2</v>
      </c>
      <c r="D72" s="17">
        <v>515.33</v>
      </c>
      <c r="E72" s="17">
        <v>1.16</v>
      </c>
      <c r="F72" s="17">
        <f t="shared" si="0"/>
        <v>597.7828</v>
      </c>
      <c r="G72" s="17">
        <v>0</v>
      </c>
      <c r="H72" s="29">
        <f>ROUND(((C72*F72+G72)/1000),1)</f>
        <v>1.2</v>
      </c>
    </row>
    <row r="73" spans="1:8" ht="14.25" customHeight="1">
      <c r="A73" s="56">
        <v>60</v>
      </c>
      <c r="B73" s="21" t="s">
        <v>68</v>
      </c>
      <c r="C73" s="38">
        <v>0</v>
      </c>
      <c r="D73" s="17">
        <v>515.33</v>
      </c>
      <c r="E73" s="17">
        <v>1.5</v>
      </c>
      <c r="F73" s="17">
        <f t="shared" si="0"/>
        <v>772.9950000000001</v>
      </c>
      <c r="G73" s="17">
        <v>0</v>
      </c>
      <c r="H73" s="29">
        <f>ROUND(((C73*F73+G73)/1000),1)</f>
        <v>0</v>
      </c>
    </row>
    <row r="74" spans="1:8" ht="14.25" customHeight="1">
      <c r="A74" s="56">
        <v>61</v>
      </c>
      <c r="B74" s="21" t="s">
        <v>69</v>
      </c>
      <c r="C74" s="38">
        <v>1</v>
      </c>
      <c r="D74" s="17">
        <v>515.33</v>
      </c>
      <c r="E74" s="17">
        <v>1.5</v>
      </c>
      <c r="F74" s="17">
        <f t="shared" si="0"/>
        <v>772.9950000000001</v>
      </c>
      <c r="G74" s="17">
        <v>0</v>
      </c>
      <c r="H74" s="29">
        <f>ROUND(((C74*F74+G74)/1000),1)</f>
        <v>0.8</v>
      </c>
    </row>
    <row r="75" spans="1:8" ht="14.25" customHeight="1">
      <c r="A75" s="56">
        <v>62</v>
      </c>
      <c r="B75" s="21" t="s">
        <v>70</v>
      </c>
      <c r="C75" s="38">
        <v>2</v>
      </c>
      <c r="D75" s="17">
        <v>515.33</v>
      </c>
      <c r="E75" s="17">
        <v>1.15</v>
      </c>
      <c r="F75" s="17">
        <f aca="true" t="shared" si="5" ref="F75:F100">D75*E75</f>
        <v>592.6295</v>
      </c>
      <c r="G75" s="17">
        <v>0</v>
      </c>
      <c r="H75" s="29">
        <f>ROUND(((C75*F75+G75)/1000),1)</f>
        <v>1.2</v>
      </c>
    </row>
    <row r="76" spans="1:8" ht="14.25" customHeight="1">
      <c r="A76" s="56"/>
      <c r="B76" s="20" t="s">
        <v>71</v>
      </c>
      <c r="C76" s="13">
        <f>SUM(C77:C88)</f>
        <v>14</v>
      </c>
      <c r="D76" s="17"/>
      <c r="E76" s="12"/>
      <c r="F76" s="17"/>
      <c r="G76" s="12">
        <f>SUM(G77:G88)</f>
        <v>40.870000000000005</v>
      </c>
      <c r="H76" s="24">
        <f>SUM(H77:H88)</f>
        <v>9</v>
      </c>
    </row>
    <row r="77" spans="1:8" ht="14.25" customHeight="1">
      <c r="A77" s="56">
        <v>63</v>
      </c>
      <c r="B77" s="21" t="s">
        <v>72</v>
      </c>
      <c r="C77" s="38">
        <v>1</v>
      </c>
      <c r="D77" s="17">
        <v>515.33</v>
      </c>
      <c r="E77" s="17">
        <v>1.4</v>
      </c>
      <c r="F77" s="17">
        <f t="shared" si="5"/>
        <v>721.462</v>
      </c>
      <c r="G77" s="17">
        <v>0</v>
      </c>
      <c r="H77" s="29">
        <f>ROUND(((C77*F77+G77)/1000),1)</f>
        <v>0.7</v>
      </c>
    </row>
    <row r="78" spans="1:8" ht="14.25" customHeight="1">
      <c r="A78" s="56">
        <v>64</v>
      </c>
      <c r="B78" s="21" t="s">
        <v>73</v>
      </c>
      <c r="C78" s="16">
        <v>1</v>
      </c>
      <c r="D78" s="17">
        <v>515.33</v>
      </c>
      <c r="E78" s="17">
        <v>1.21</v>
      </c>
      <c r="F78" s="17">
        <f t="shared" si="5"/>
        <v>623.5493</v>
      </c>
      <c r="G78" s="17">
        <v>0</v>
      </c>
      <c r="H78" s="29">
        <f aca="true" t="shared" si="6" ref="H78:H88">ROUND(((C78*F78+G78)/1000),1)</f>
        <v>0.6</v>
      </c>
    </row>
    <row r="79" spans="1:8" ht="14.25" customHeight="1">
      <c r="A79" s="56">
        <v>65</v>
      </c>
      <c r="B79" s="21" t="s">
        <v>74</v>
      </c>
      <c r="C79" s="38">
        <v>0</v>
      </c>
      <c r="D79" s="17">
        <v>515.33</v>
      </c>
      <c r="E79" s="17">
        <v>1.4</v>
      </c>
      <c r="F79" s="17">
        <f t="shared" si="5"/>
        <v>721.462</v>
      </c>
      <c r="G79" s="17">
        <v>0</v>
      </c>
      <c r="H79" s="29">
        <f t="shared" si="6"/>
        <v>0</v>
      </c>
    </row>
    <row r="80" spans="1:8" ht="14.25" customHeight="1">
      <c r="A80" s="56">
        <v>66</v>
      </c>
      <c r="B80" s="21" t="s">
        <v>75</v>
      </c>
      <c r="C80" s="38">
        <v>1</v>
      </c>
      <c r="D80" s="17">
        <v>515.33</v>
      </c>
      <c r="E80" s="17">
        <v>1.3</v>
      </c>
      <c r="F80" s="17">
        <f t="shared" si="5"/>
        <v>669.9290000000001</v>
      </c>
      <c r="G80" s="17">
        <v>0</v>
      </c>
      <c r="H80" s="29">
        <f t="shared" si="6"/>
        <v>0.7</v>
      </c>
    </row>
    <row r="81" spans="1:8" ht="14.25" customHeight="1">
      <c r="A81" s="56">
        <v>67</v>
      </c>
      <c r="B81" s="21" t="s">
        <v>76</v>
      </c>
      <c r="C81" s="38">
        <v>2</v>
      </c>
      <c r="D81" s="17">
        <v>515.33</v>
      </c>
      <c r="E81" s="17">
        <v>1.175</v>
      </c>
      <c r="F81" s="17">
        <f t="shared" si="5"/>
        <v>605.5127500000001</v>
      </c>
      <c r="G81" s="17">
        <v>0</v>
      </c>
      <c r="H81" s="29">
        <f t="shared" si="6"/>
        <v>1.2</v>
      </c>
    </row>
    <row r="82" spans="1:8" ht="14.25" customHeight="1">
      <c r="A82" s="56">
        <v>68</v>
      </c>
      <c r="B82" s="21" t="s">
        <v>77</v>
      </c>
      <c r="C82" s="38">
        <v>1</v>
      </c>
      <c r="D82" s="17">
        <v>515.33</v>
      </c>
      <c r="E82" s="17">
        <v>1.25</v>
      </c>
      <c r="F82" s="17">
        <f t="shared" si="5"/>
        <v>644.1625</v>
      </c>
      <c r="G82" s="17">
        <v>0</v>
      </c>
      <c r="H82" s="29">
        <f t="shared" si="6"/>
        <v>0.6</v>
      </c>
    </row>
    <row r="83" spans="1:8" ht="14.25" customHeight="1">
      <c r="A83" s="56">
        <v>69</v>
      </c>
      <c r="B83" s="21" t="s">
        <v>78</v>
      </c>
      <c r="C83" s="38">
        <v>0</v>
      </c>
      <c r="D83" s="17">
        <v>515.33</v>
      </c>
      <c r="E83" s="17">
        <v>1.23</v>
      </c>
      <c r="F83" s="17">
        <f t="shared" si="5"/>
        <v>633.8559</v>
      </c>
      <c r="G83" s="17">
        <v>0</v>
      </c>
      <c r="H83" s="29">
        <f t="shared" si="6"/>
        <v>0</v>
      </c>
    </row>
    <row r="84" spans="1:8" ht="14.25" customHeight="1">
      <c r="A84" s="56">
        <v>70</v>
      </c>
      <c r="B84" s="21" t="s">
        <v>79</v>
      </c>
      <c r="C84" s="38">
        <v>1</v>
      </c>
      <c r="D84" s="17">
        <v>515.33</v>
      </c>
      <c r="E84" s="17">
        <v>1.3</v>
      </c>
      <c r="F84" s="17">
        <f t="shared" si="5"/>
        <v>669.9290000000001</v>
      </c>
      <c r="G84" s="17">
        <v>0</v>
      </c>
      <c r="H84" s="29">
        <f t="shared" si="6"/>
        <v>0.7</v>
      </c>
    </row>
    <row r="85" spans="1:8" ht="14.25" customHeight="1">
      <c r="A85" s="56">
        <v>71</v>
      </c>
      <c r="B85" s="21" t="s">
        <v>80</v>
      </c>
      <c r="C85" s="38">
        <v>1</v>
      </c>
      <c r="D85" s="17">
        <v>515.33</v>
      </c>
      <c r="E85" s="17">
        <v>1.2</v>
      </c>
      <c r="F85" s="17">
        <f t="shared" si="5"/>
        <v>618.3960000000001</v>
      </c>
      <c r="G85" s="17">
        <v>0</v>
      </c>
      <c r="H85" s="29">
        <f t="shared" si="6"/>
        <v>0.6</v>
      </c>
    </row>
    <row r="86" spans="1:8" ht="14.25" customHeight="1">
      <c r="A86" s="56">
        <v>72</v>
      </c>
      <c r="B86" s="21" t="s">
        <v>81</v>
      </c>
      <c r="C86" s="38">
        <v>1</v>
      </c>
      <c r="D86" s="17">
        <v>515.33</v>
      </c>
      <c r="E86" s="17">
        <v>1.15</v>
      </c>
      <c r="F86" s="17">
        <f t="shared" si="5"/>
        <v>592.6295</v>
      </c>
      <c r="G86" s="17">
        <v>0</v>
      </c>
      <c r="H86" s="29">
        <f t="shared" si="6"/>
        <v>0.6</v>
      </c>
    </row>
    <row r="87" spans="1:8" ht="14.25" customHeight="1">
      <c r="A87" s="56">
        <v>73</v>
      </c>
      <c r="B87" s="21" t="s">
        <v>82</v>
      </c>
      <c r="C87" s="16">
        <v>1</v>
      </c>
      <c r="D87" s="17">
        <v>515.33</v>
      </c>
      <c r="E87" s="17">
        <v>1.4</v>
      </c>
      <c r="F87" s="17">
        <f t="shared" si="5"/>
        <v>721.462</v>
      </c>
      <c r="G87" s="17">
        <v>10.82</v>
      </c>
      <c r="H87" s="29">
        <f t="shared" si="6"/>
        <v>0.7</v>
      </c>
    </row>
    <row r="88" spans="1:8" ht="14.25" customHeight="1">
      <c r="A88" s="56">
        <v>74</v>
      </c>
      <c r="B88" s="21" t="s">
        <v>83</v>
      </c>
      <c r="C88" s="38">
        <v>4</v>
      </c>
      <c r="D88" s="17">
        <v>515.33</v>
      </c>
      <c r="E88" s="17">
        <v>1.24</v>
      </c>
      <c r="F88" s="17">
        <f t="shared" si="5"/>
        <v>639.0092000000001</v>
      </c>
      <c r="G88" s="17">
        <v>30.05</v>
      </c>
      <c r="H88" s="29">
        <f t="shared" si="6"/>
        <v>2.6</v>
      </c>
    </row>
    <row r="89" spans="1:8" ht="14.25" customHeight="1">
      <c r="A89" s="56"/>
      <c r="B89" s="20" t="s">
        <v>84</v>
      </c>
      <c r="C89" s="13">
        <f>SUM(C90:C98)</f>
        <v>12</v>
      </c>
      <c r="D89" s="17"/>
      <c r="E89" s="12"/>
      <c r="F89" s="17"/>
      <c r="G89" s="12">
        <f>SUM(G90:G98)</f>
        <v>41.22</v>
      </c>
      <c r="H89" s="24">
        <f>SUM(H90:H98)</f>
        <v>8.3</v>
      </c>
    </row>
    <row r="90" spans="1:8" ht="14.25" customHeight="1">
      <c r="A90" s="56">
        <v>75</v>
      </c>
      <c r="B90" s="21" t="s">
        <v>85</v>
      </c>
      <c r="C90" s="38">
        <v>2</v>
      </c>
      <c r="D90" s="17">
        <v>515.33</v>
      </c>
      <c r="E90" s="17">
        <v>1.4</v>
      </c>
      <c r="F90" s="17">
        <f t="shared" si="5"/>
        <v>721.462</v>
      </c>
      <c r="G90" s="17">
        <v>1.96</v>
      </c>
      <c r="H90" s="29">
        <f>ROUND(((C90*F90+G90)/1000),1)</f>
        <v>1.4</v>
      </c>
    </row>
    <row r="91" spans="1:8" ht="14.25" customHeight="1">
      <c r="A91" s="56">
        <v>76</v>
      </c>
      <c r="B91" s="21" t="s">
        <v>86</v>
      </c>
      <c r="C91" s="38">
        <v>4</v>
      </c>
      <c r="D91" s="17">
        <v>515.33</v>
      </c>
      <c r="E91" s="17">
        <v>1.2</v>
      </c>
      <c r="F91" s="17">
        <f t="shared" si="5"/>
        <v>618.3960000000001</v>
      </c>
      <c r="G91" s="17">
        <v>17.84</v>
      </c>
      <c r="H91" s="29">
        <f aca="true" t="shared" si="7" ref="H91:H98">ROUND(((C91*F91+G91)/1000),1)</f>
        <v>2.5</v>
      </c>
    </row>
    <row r="92" spans="1:8" ht="14.25" customHeight="1">
      <c r="A92" s="56">
        <v>77</v>
      </c>
      <c r="B92" s="21" t="s">
        <v>87</v>
      </c>
      <c r="C92" s="38">
        <v>2</v>
      </c>
      <c r="D92" s="17">
        <v>515.33</v>
      </c>
      <c r="E92" s="17">
        <v>1.27</v>
      </c>
      <c r="F92" s="17">
        <f t="shared" si="5"/>
        <v>654.4691</v>
      </c>
      <c r="G92" s="17">
        <v>0</v>
      </c>
      <c r="H92" s="29">
        <f t="shared" si="7"/>
        <v>1.3</v>
      </c>
    </row>
    <row r="93" spans="1:8" ht="14.25" customHeight="1">
      <c r="A93" s="56">
        <v>78</v>
      </c>
      <c r="B93" s="21" t="s">
        <v>88</v>
      </c>
      <c r="C93" s="38">
        <v>1</v>
      </c>
      <c r="D93" s="17">
        <v>515.33</v>
      </c>
      <c r="E93" s="17">
        <v>1.3</v>
      </c>
      <c r="F93" s="17">
        <f t="shared" si="5"/>
        <v>669.9290000000001</v>
      </c>
      <c r="G93" s="17">
        <v>9.05</v>
      </c>
      <c r="H93" s="29">
        <f t="shared" si="7"/>
        <v>0.7</v>
      </c>
    </row>
    <row r="94" spans="1:8" ht="14.25" customHeight="1">
      <c r="A94" s="56">
        <v>79</v>
      </c>
      <c r="B94" s="21" t="s">
        <v>89</v>
      </c>
      <c r="C94" s="16">
        <v>1</v>
      </c>
      <c r="D94" s="17">
        <v>515.33</v>
      </c>
      <c r="E94" s="17">
        <v>1.6</v>
      </c>
      <c r="F94" s="17">
        <f t="shared" si="5"/>
        <v>824.5280000000001</v>
      </c>
      <c r="G94" s="17">
        <v>12.37</v>
      </c>
      <c r="H94" s="29">
        <f t="shared" si="7"/>
        <v>0.8</v>
      </c>
    </row>
    <row r="95" spans="1:8" ht="14.25" customHeight="1">
      <c r="A95" s="56">
        <v>80</v>
      </c>
      <c r="B95" s="21" t="s">
        <v>90</v>
      </c>
      <c r="C95" s="38">
        <v>1</v>
      </c>
      <c r="D95" s="17">
        <v>515.33</v>
      </c>
      <c r="E95" s="17">
        <v>1.7</v>
      </c>
      <c r="F95" s="17">
        <f t="shared" si="5"/>
        <v>876.061</v>
      </c>
      <c r="G95" s="17">
        <v>0</v>
      </c>
      <c r="H95" s="29">
        <f t="shared" si="7"/>
        <v>0.9</v>
      </c>
    </row>
    <row r="96" spans="1:8" ht="14.25" customHeight="1">
      <c r="A96" s="56">
        <v>81</v>
      </c>
      <c r="B96" s="21" t="s">
        <v>91</v>
      </c>
      <c r="C96" s="38">
        <v>1</v>
      </c>
      <c r="D96" s="17">
        <v>515.33</v>
      </c>
      <c r="E96" s="17">
        <v>1.4</v>
      </c>
      <c r="F96" s="17">
        <f t="shared" si="5"/>
        <v>721.462</v>
      </c>
      <c r="G96" s="17">
        <v>0</v>
      </c>
      <c r="H96" s="29">
        <f t="shared" si="7"/>
        <v>0.7</v>
      </c>
    </row>
    <row r="97" spans="1:8" ht="14.25" customHeight="1">
      <c r="A97" s="56">
        <v>82</v>
      </c>
      <c r="B97" s="21" t="s">
        <v>92</v>
      </c>
      <c r="C97" s="38">
        <v>0</v>
      </c>
      <c r="D97" s="17">
        <v>515.33</v>
      </c>
      <c r="E97" s="17">
        <v>1.27</v>
      </c>
      <c r="F97" s="17">
        <f t="shared" si="5"/>
        <v>654.4691</v>
      </c>
      <c r="G97" s="17">
        <v>0</v>
      </c>
      <c r="H97" s="29">
        <f t="shared" si="7"/>
        <v>0</v>
      </c>
    </row>
    <row r="98" spans="1:8" ht="14.25" customHeight="1">
      <c r="A98" s="56">
        <v>83</v>
      </c>
      <c r="B98" s="21" t="s">
        <v>93</v>
      </c>
      <c r="C98" s="38">
        <v>0</v>
      </c>
      <c r="D98" s="17">
        <v>515.33</v>
      </c>
      <c r="E98" s="17">
        <v>2</v>
      </c>
      <c r="F98" s="17">
        <f t="shared" si="5"/>
        <v>1030.66</v>
      </c>
      <c r="G98" s="17">
        <v>0</v>
      </c>
      <c r="H98" s="29">
        <f t="shared" si="7"/>
        <v>0</v>
      </c>
    </row>
    <row r="99" spans="1:8" ht="14.25" customHeight="1">
      <c r="A99" s="56"/>
      <c r="B99" s="20" t="s">
        <v>94</v>
      </c>
      <c r="C99" s="13">
        <f>C100</f>
        <v>0</v>
      </c>
      <c r="D99" s="17"/>
      <c r="E99" s="12"/>
      <c r="F99" s="17"/>
      <c r="G99" s="12">
        <f>G100</f>
        <v>0</v>
      </c>
      <c r="H99" s="24">
        <f>H100</f>
        <v>0</v>
      </c>
    </row>
    <row r="100" spans="1:8" ht="14.25" customHeight="1">
      <c r="A100" s="57">
        <v>86</v>
      </c>
      <c r="B100" s="21" t="s">
        <v>94</v>
      </c>
      <c r="C100" s="16">
        <v>0</v>
      </c>
      <c r="D100" s="17">
        <v>515.33</v>
      </c>
      <c r="E100" s="17">
        <v>1.4</v>
      </c>
      <c r="F100" s="17">
        <f t="shared" si="5"/>
        <v>721.462</v>
      </c>
      <c r="G100" s="17">
        <v>0</v>
      </c>
      <c r="H100" s="29">
        <f>ROUND(((C100*F100+G100)/1000),1)</f>
        <v>0</v>
      </c>
    </row>
  </sheetData>
  <sheetProtection/>
  <mergeCells count="7">
    <mergeCell ref="A2:H2"/>
    <mergeCell ref="A3:A4"/>
    <mergeCell ref="B3:B4"/>
    <mergeCell ref="C3:C4"/>
    <mergeCell ref="D3:F3"/>
    <mergeCell ref="G3:G4"/>
    <mergeCell ref="H3:H4"/>
  </mergeCells>
  <printOptions/>
  <pageMargins left="0.59" right="0.59" top="0.79" bottom="0.79" header="0.51" footer="0.51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52">
      <selection activeCell="F81" sqref="F81"/>
    </sheetView>
  </sheetViews>
  <sheetFormatPr defaultColWidth="9.00390625" defaultRowHeight="12.75"/>
  <cols>
    <col min="1" max="1" width="46.50390625" style="0" customWidth="1"/>
    <col min="2" max="2" width="14.875" style="0" customWidth="1"/>
  </cols>
  <sheetData>
    <row r="1" spans="1:2" ht="12.75">
      <c r="A1" s="64" t="s">
        <v>139</v>
      </c>
      <c r="B1" s="71"/>
    </row>
    <row r="2" spans="1:2" ht="15.75" customHeight="1">
      <c r="A2" s="65" t="s">
        <v>43</v>
      </c>
      <c r="B2" s="72">
        <f>VLOOKUP($A2,'Приложение 1'!$B$8:$G$100,6,0)</f>
        <v>234068.1</v>
      </c>
    </row>
    <row r="3" spans="1:2" ht="15.75" customHeight="1">
      <c r="A3" s="66" t="s">
        <v>72</v>
      </c>
      <c r="B3" s="72">
        <f>VLOOKUP($A3,'Приложение 1'!$B$8:$G$100,6,0)</f>
        <v>283331.7</v>
      </c>
    </row>
    <row r="4" spans="1:2" ht="15.75" customHeight="1">
      <c r="A4" s="66" t="s">
        <v>50</v>
      </c>
      <c r="B4" s="72">
        <f>VLOOKUP($A4,'Приложение 1'!$B$8:$G$100,6,0)</f>
        <v>2259083.8</v>
      </c>
    </row>
    <row r="5" spans="1:2" ht="15.75" customHeight="1">
      <c r="A5" s="67" t="s">
        <v>73</v>
      </c>
      <c r="B5" s="72">
        <f>VLOOKUP($A5,'Приложение 1'!$B$8:$G$100,6,0)</f>
        <v>798192</v>
      </c>
    </row>
    <row r="6" spans="1:2" ht="15.75" customHeight="1">
      <c r="A6" s="66" t="s">
        <v>35</v>
      </c>
      <c r="B6" s="72">
        <f>VLOOKUP($A6,'Приложение 1'!$B$8:$G$100,6,0)</f>
        <v>3731415.2</v>
      </c>
    </row>
    <row r="7" spans="1:2" ht="15.75" customHeight="1">
      <c r="A7" s="67" t="s">
        <v>36</v>
      </c>
      <c r="B7" s="72">
        <f>VLOOKUP($A7,'Приложение 1'!$B$8:$G$100,6,0)</f>
        <v>1770065.7999999998</v>
      </c>
    </row>
    <row r="8" spans="1:2" ht="15.75" customHeight="1">
      <c r="A8" s="65" t="s">
        <v>37</v>
      </c>
      <c r="B8" s="72">
        <f>VLOOKUP($A8,'Приложение 1'!$B$8:$G$100,6,0)</f>
        <v>733582.8</v>
      </c>
    </row>
    <row r="9" spans="1:2" ht="15.75" customHeight="1">
      <c r="A9" s="67" t="s">
        <v>44</v>
      </c>
      <c r="B9" s="72">
        <f>VLOOKUP($A9,'Приложение 1'!$B$8:$G$100,6,0)</f>
        <v>207964</v>
      </c>
    </row>
    <row r="10" spans="1:2" ht="15.75" customHeight="1">
      <c r="A10" s="65" t="s">
        <v>38</v>
      </c>
      <c r="B10" s="72">
        <f>VLOOKUP($A10,'Приложение 1'!$B$8:$G$100,6,0)</f>
        <v>281091.7</v>
      </c>
    </row>
    <row r="11" spans="1:2" ht="15.75" customHeight="1">
      <c r="A11" s="67" t="s">
        <v>24</v>
      </c>
      <c r="B11" s="72">
        <f>VLOOKUP($A11,'Приложение 1'!$B$8:$G$100,6,0)</f>
        <v>229002.8</v>
      </c>
    </row>
    <row r="12" spans="1:2" ht="15.75" customHeight="1">
      <c r="A12" s="67" t="s">
        <v>25</v>
      </c>
      <c r="B12" s="72">
        <f>VLOOKUP($A12,'Приложение 1'!$B$8:$G$100,6,0)</f>
        <v>358482.4</v>
      </c>
    </row>
    <row r="13" spans="1:2" ht="15.75" customHeight="1">
      <c r="A13" s="67" t="s">
        <v>51</v>
      </c>
      <c r="B13" s="72">
        <f>VLOOKUP($A13,'Приложение 1'!$B$8:$G$100,6,0)</f>
        <v>280062.1</v>
      </c>
    </row>
    <row r="14" spans="1:2" ht="15.75" customHeight="1">
      <c r="A14" s="67" t="s">
        <v>52</v>
      </c>
      <c r="B14" s="72">
        <f>VLOOKUP($A14,'Приложение 1'!$B$8:$G$100,6,0)</f>
        <v>205080.3</v>
      </c>
    </row>
    <row r="15" spans="1:2" ht="15.75" customHeight="1">
      <c r="A15" s="67" t="s">
        <v>85</v>
      </c>
      <c r="B15" s="72">
        <f>VLOOKUP($A15,'Приложение 1'!$B$8:$G$100,6,0)</f>
        <v>797928.1</v>
      </c>
    </row>
    <row r="16" spans="1:2" ht="15.75" customHeight="1">
      <c r="A16" s="65" t="s">
        <v>39</v>
      </c>
      <c r="B16" s="72">
        <f>VLOOKUP($A16,'Приложение 1'!$B$8:$G$100,6,0)</f>
        <v>526320.7</v>
      </c>
    </row>
    <row r="17" spans="1:2" ht="15.75" customHeight="1">
      <c r="A17" s="65" t="s">
        <v>53</v>
      </c>
      <c r="B17" s="72">
        <f>VLOOKUP($A17,'Приложение 1'!$B$8:$G$100,6,0)</f>
        <v>1206590.9000000001</v>
      </c>
    </row>
    <row r="18" spans="1:2" ht="15.75" customHeight="1">
      <c r="A18" s="67" t="s">
        <v>74</v>
      </c>
      <c r="B18" s="72">
        <f>VLOOKUP($A18,'Приложение 1'!$B$8:$G$100,6,0)</f>
        <v>679741.7</v>
      </c>
    </row>
    <row r="19" spans="1:2" ht="15.75" customHeight="1">
      <c r="A19" s="67" t="s">
        <v>54</v>
      </c>
      <c r="B19" s="72">
        <f>VLOOKUP($A19,'Приложение 1'!$B$8:$G$100,6,0)</f>
        <v>579752</v>
      </c>
    </row>
    <row r="20" spans="1:2" ht="15.75" customHeight="1">
      <c r="A20" s="67" t="s">
        <v>75</v>
      </c>
      <c r="B20" s="72">
        <f>VLOOKUP($A20,'Приложение 1'!$B$8:$G$100,6,0)</f>
        <v>394678.5</v>
      </c>
    </row>
    <row r="21" spans="1:2" ht="15.75" customHeight="1">
      <c r="A21" s="67" t="s">
        <v>40</v>
      </c>
      <c r="B21" s="72">
        <f>VLOOKUP($A21,'Приложение 1'!$B$8:$G$100,6,0)</f>
        <v>3850396.8000000003</v>
      </c>
    </row>
    <row r="22" spans="1:2" ht="15.75" customHeight="1">
      <c r="A22" s="65" t="s">
        <v>55</v>
      </c>
      <c r="B22" s="72">
        <f>VLOOKUP($A22,'Приложение 1'!$B$8:$G$100,6,0)</f>
        <v>517090.5</v>
      </c>
    </row>
    <row r="23" spans="1:2" ht="15.75" customHeight="1">
      <c r="A23" s="67" t="s">
        <v>76</v>
      </c>
      <c r="B23" s="72">
        <f>VLOOKUP($A23,'Приложение 1'!$B$8:$G$100,6,0)</f>
        <v>1379158.3</v>
      </c>
    </row>
    <row r="24" spans="1:2" ht="15.75" customHeight="1">
      <c r="A24" s="67" t="s">
        <v>83</v>
      </c>
      <c r="B24" s="72">
        <f>VLOOKUP($A24,'Приложение 1'!$B$8:$G$100,6,0)</f>
        <v>846794.6</v>
      </c>
    </row>
    <row r="25" spans="1:2" ht="15.75" customHeight="1">
      <c r="A25" s="67" t="s">
        <v>89</v>
      </c>
      <c r="B25" s="72">
        <f>VLOOKUP($A25,'Приложение 1'!$B$8:$G$100,6,0)</f>
        <v>174557.2</v>
      </c>
    </row>
    <row r="26" spans="1:2" ht="15.75" customHeight="1">
      <c r="A26" s="67" t="s">
        <v>45</v>
      </c>
      <c r="B26" s="72">
        <f>VLOOKUP($A26,'Приложение 1'!$B$8:$G$100,6,0)</f>
        <v>2454952.9</v>
      </c>
    </row>
    <row r="27" spans="1:2" ht="15.75" customHeight="1">
      <c r="A27" s="67" t="s">
        <v>77</v>
      </c>
      <c r="B27" s="72">
        <f>VLOOKUP($A27,'Приложение 1'!$B$8:$G$100,6,0)</f>
        <v>1568192.5</v>
      </c>
    </row>
    <row r="28" spans="1:2" ht="15.75" customHeight="1">
      <c r="A28" s="67" t="s">
        <v>60</v>
      </c>
      <c r="B28" s="72">
        <f>VLOOKUP($A28,'Приложение 1'!$B$8:$G$100,6,0)</f>
        <v>1175691.5</v>
      </c>
    </row>
    <row r="29" spans="1:2" ht="15.75" customHeight="1">
      <c r="A29" s="67" t="s">
        <v>86</v>
      </c>
      <c r="B29" s="72">
        <f>VLOOKUP($A29,'Приложение 1'!$B$8:$G$100,6,0)</f>
        <v>950141.3</v>
      </c>
    </row>
    <row r="30" spans="1:2" ht="15.75" customHeight="1">
      <c r="A30" s="67" t="s">
        <v>41</v>
      </c>
      <c r="B30" s="72">
        <f>VLOOKUP($A30,'Приложение 1'!$B$8:$G$100,6,0)</f>
        <v>1498811</v>
      </c>
    </row>
    <row r="31" spans="1:2" ht="15.75" customHeight="1">
      <c r="A31" s="67" t="s">
        <v>87</v>
      </c>
      <c r="B31" s="72">
        <f>VLOOKUP($A31,'Приложение 1'!$B$8:$G$100,6,0)</f>
        <v>637021.8999999999</v>
      </c>
    </row>
    <row r="32" spans="1:2" ht="15.75" customHeight="1">
      <c r="A32" s="67" t="s">
        <v>88</v>
      </c>
      <c r="B32" s="72">
        <f>VLOOKUP($A32,'Приложение 1'!$B$8:$G$100,6,0)</f>
        <v>462428.5</v>
      </c>
    </row>
    <row r="33" spans="1:2" ht="15.75" customHeight="1">
      <c r="A33" s="67" t="s">
        <v>26</v>
      </c>
      <c r="B33" s="72">
        <f>VLOOKUP($A33,'Приложение 1'!$B$8:$G$100,6,0)</f>
        <v>393723.5</v>
      </c>
    </row>
    <row r="34" spans="1:2" ht="15.75" customHeight="1">
      <c r="A34" s="67" t="s">
        <v>46</v>
      </c>
      <c r="B34" s="72">
        <f>VLOOKUP($A34,'Приложение 1'!$B$8:$G$100,6,0)</f>
        <v>557066.2</v>
      </c>
    </row>
    <row r="35" spans="1:2" ht="15.75" customHeight="1">
      <c r="A35" s="67" t="s">
        <v>5</v>
      </c>
      <c r="B35" s="72">
        <f>VLOOKUP($A35,'Приложение 1'!$B$8:$G$100,6,0)</f>
        <v>473076.9</v>
      </c>
    </row>
    <row r="36" spans="1:2" ht="15.75" customHeight="1">
      <c r="A36" s="67" t="s">
        <v>6</v>
      </c>
      <c r="B36" s="72">
        <f>VLOOKUP($A36,'Приложение 1'!$B$8:$G$100,6,0)</f>
        <v>436306.9</v>
      </c>
    </row>
    <row r="37" spans="1:2" ht="15.75" customHeight="1">
      <c r="A37" s="67" t="s">
        <v>7</v>
      </c>
      <c r="B37" s="72">
        <f>VLOOKUP($A37,'Приложение 1'!$B$8:$G$100,6,0)</f>
        <v>353211.2</v>
      </c>
    </row>
    <row r="38" spans="1:2" ht="15.75" customHeight="1">
      <c r="A38" s="67" t="s">
        <v>47</v>
      </c>
      <c r="B38" s="72">
        <f>VLOOKUP($A38,'Приложение 1'!$B$8:$G$100,6,0)</f>
        <v>1045455.2</v>
      </c>
    </row>
    <row r="39" spans="1:2" ht="15.75" customHeight="1">
      <c r="A39" s="67" t="s">
        <v>27</v>
      </c>
      <c r="B39" s="72">
        <f>VLOOKUP($A39,'Приложение 1'!$B$8:$G$100,6,0)</f>
        <v>402204.10000000003</v>
      </c>
    </row>
    <row r="40" spans="1:2" ht="15.75" customHeight="1">
      <c r="A40" s="67" t="s">
        <v>8</v>
      </c>
      <c r="B40" s="72">
        <f>VLOOKUP($A40,'Приложение 1'!$B$8:$G$100,6,0)</f>
        <v>781717.1000000001</v>
      </c>
    </row>
    <row r="41" spans="1:2" ht="15.75" customHeight="1">
      <c r="A41" s="67" t="s">
        <v>9</v>
      </c>
      <c r="B41" s="72">
        <f>VLOOKUP($A41,'Приложение 1'!$B$8:$G$100,6,0)</f>
        <v>311959.8</v>
      </c>
    </row>
    <row r="42" spans="1:2" ht="15.75" customHeight="1">
      <c r="A42" s="67" t="s">
        <v>78</v>
      </c>
      <c r="B42" s="72">
        <f>VLOOKUP($A42,'Приложение 1'!$B$8:$G$100,6,0)</f>
        <v>1679409.9</v>
      </c>
    </row>
    <row r="43" spans="1:2" ht="15.75" customHeight="1">
      <c r="A43" s="67" t="s">
        <v>28</v>
      </c>
      <c r="B43" s="72">
        <f>VLOOKUP($A43,'Приложение 1'!$B$8:$G$100,6,0)</f>
        <v>340227.5</v>
      </c>
    </row>
    <row r="44" spans="1:2" ht="15.75" customHeight="1">
      <c r="A44" s="67" t="s">
        <v>10</v>
      </c>
      <c r="B44" s="72">
        <f>VLOOKUP($A44,'Приложение 1'!$B$8:$G$100,6,0)</f>
        <v>311354.2</v>
      </c>
    </row>
    <row r="45" spans="1:2" ht="15.75" customHeight="1">
      <c r="A45" s="67" t="s">
        <v>79</v>
      </c>
      <c r="B45" s="72">
        <f>VLOOKUP($A45,'Приложение 1'!$B$8:$G$100,6,0)</f>
        <v>1487084.0999999999</v>
      </c>
    </row>
    <row r="46" spans="1:2" ht="15.75" customHeight="1">
      <c r="A46" s="67" t="s">
        <v>56</v>
      </c>
      <c r="B46" s="72">
        <f>VLOOKUP($A46,'Приложение 1'!$B$8:$G$100,6,0)</f>
        <v>463618.10000000003</v>
      </c>
    </row>
    <row r="47" spans="1:2" ht="15.75" customHeight="1">
      <c r="A47" s="67" t="s">
        <v>11</v>
      </c>
      <c r="B47" s="72">
        <f>VLOOKUP($A47,'Приложение 1'!$B$8:$G$100,6,0)</f>
        <v>190941.9</v>
      </c>
    </row>
    <row r="48" spans="1:2" ht="15.75" customHeight="1">
      <c r="A48" s="67" t="s">
        <v>65</v>
      </c>
      <c r="B48" s="72">
        <f>VLOOKUP($A48,'Приложение 1'!$B$8:$G$100,6,0)</f>
        <v>492553.80000000005</v>
      </c>
    </row>
    <row r="49" spans="1:2" ht="15.75" customHeight="1">
      <c r="A49" s="67" t="s">
        <v>12</v>
      </c>
      <c r="B49" s="72">
        <f>VLOOKUP($A49,'Приложение 1'!$B$8:$G$100,6,0)</f>
        <v>420006.2</v>
      </c>
    </row>
    <row r="50" spans="1:2" ht="15.75" customHeight="1">
      <c r="A50" s="67" t="s">
        <v>30</v>
      </c>
      <c r="B50" s="72">
        <f>VLOOKUP($A50,'Приложение 1'!$B$8:$G$100,6,0)</f>
        <v>384285.6</v>
      </c>
    </row>
    <row r="51" spans="1:2" ht="15.75" customHeight="1">
      <c r="A51" s="67" t="s">
        <v>13</v>
      </c>
      <c r="B51" s="72">
        <f>VLOOKUP($A51,'Приложение 1'!$B$8:$G$100,6,0)</f>
        <v>376331.2</v>
      </c>
    </row>
    <row r="52" spans="1:2" ht="15.75" customHeight="1">
      <c r="A52" s="67" t="s">
        <v>90</v>
      </c>
      <c r="B52" s="72">
        <f>VLOOKUP($A52,'Приложение 1'!$B$8:$G$100,6,0)</f>
        <v>74434.5</v>
      </c>
    </row>
    <row r="53" spans="1:2" ht="15.75" customHeight="1">
      <c r="A53" s="67" t="s">
        <v>15</v>
      </c>
      <c r="B53" s="72">
        <f>VLOOKUP($A53,'Приложение 1'!$B$8:$G$100,6,0)</f>
        <v>1520213.7</v>
      </c>
    </row>
    <row r="54" spans="1:2" ht="15.75" customHeight="1">
      <c r="A54" s="67" t="s">
        <v>31</v>
      </c>
      <c r="B54" s="72">
        <f>VLOOKUP($A54,'Приложение 1'!$B$8:$G$100,6,0)</f>
        <v>303645.1</v>
      </c>
    </row>
    <row r="55" spans="1:2" ht="15.75" customHeight="1">
      <c r="A55" s="67" t="s">
        <v>57</v>
      </c>
      <c r="B55" s="72">
        <f>VLOOKUP($A55,'Приложение 1'!$B$8:$G$100,6,0)</f>
        <v>755625.7999999999</v>
      </c>
    </row>
    <row r="56" spans="1:2" ht="15.75" customHeight="1">
      <c r="A56" s="67" t="s">
        <v>32</v>
      </c>
      <c r="B56" s="72">
        <f>VLOOKUP($A56,'Приложение 1'!$B$8:$G$100,6,0)</f>
        <v>166603.4</v>
      </c>
    </row>
    <row r="57" spans="1:2" ht="15.75" customHeight="1">
      <c r="A57" s="67" t="s">
        <v>80</v>
      </c>
      <c r="B57" s="72">
        <f>VLOOKUP($A57,'Приложение 1'!$B$8:$G$100,6,0)</f>
        <v>1252988.3</v>
      </c>
    </row>
    <row r="58" spans="1:2" ht="15.75" customHeight="1">
      <c r="A58" s="67" t="s">
        <v>81</v>
      </c>
      <c r="B58" s="72">
        <f>VLOOKUP($A58,'Приложение 1'!$B$8:$G$100,6,0)</f>
        <v>1204371.9</v>
      </c>
    </row>
    <row r="59" spans="1:2" ht="15.75" customHeight="1">
      <c r="A59" s="67" t="s">
        <v>58</v>
      </c>
      <c r="B59" s="72">
        <f>VLOOKUP($A59,'Приложение 1'!$B$8:$G$100,6,0)</f>
        <v>1255487.5</v>
      </c>
    </row>
    <row r="60" spans="1:2" ht="15.75" customHeight="1">
      <c r="A60" s="67" t="s">
        <v>16</v>
      </c>
      <c r="B60" s="72">
        <f>VLOOKUP($A60,'Приложение 1'!$B$8:$G$100,6,0)</f>
        <v>241489.5</v>
      </c>
    </row>
    <row r="61" spans="1:2" ht="15.75" customHeight="1">
      <c r="A61" s="67" t="s">
        <v>59</v>
      </c>
      <c r="B61" s="72">
        <f>VLOOKUP($A61,'Приложение 1'!$B$8:$G$100,6,0)</f>
        <v>493354.10000000003</v>
      </c>
    </row>
    <row r="62" spans="1:2" ht="15.75" customHeight="1">
      <c r="A62" s="67" t="s">
        <v>33</v>
      </c>
      <c r="B62" s="72">
        <f>VLOOKUP($A62,'Приложение 1'!$B$8:$G$100,6,0)</f>
        <v>198086.8</v>
      </c>
    </row>
    <row r="63" spans="1:2" ht="15.75" customHeight="1">
      <c r="A63" s="67" t="s">
        <v>48</v>
      </c>
      <c r="B63" s="72">
        <f>VLOOKUP($A63,'Приложение 1'!$B$8:$G$100,6,0)</f>
        <v>1808790.7000000002</v>
      </c>
    </row>
    <row r="64" spans="1:2" ht="15.75" customHeight="1">
      <c r="A64" s="67" t="s">
        <v>17</v>
      </c>
      <c r="B64" s="72">
        <f>VLOOKUP($A64,'Приложение 1'!$B$8:$G$100,6,0)</f>
        <v>304887.6</v>
      </c>
    </row>
    <row r="65" spans="1:2" ht="15.75" customHeight="1">
      <c r="A65" s="67" t="s">
        <v>61</v>
      </c>
      <c r="B65" s="72">
        <f>VLOOKUP($A65,'Приложение 1'!$B$8:$G$100,6,0)</f>
        <v>966903.4</v>
      </c>
    </row>
    <row r="66" spans="1:2" ht="15.75" customHeight="1">
      <c r="A66" s="67" t="s">
        <v>62</v>
      </c>
      <c r="B66" s="72">
        <f>VLOOKUP($A66,'Приложение 1'!$B$8:$G$100,6,0)</f>
        <v>966108.2000000001</v>
      </c>
    </row>
    <row r="67" spans="1:2" ht="15.75" customHeight="1">
      <c r="A67" s="67" t="s">
        <v>91</v>
      </c>
      <c r="B67" s="72">
        <f>VLOOKUP($A67,'Приложение 1'!$B$8:$G$100,6,0)</f>
        <v>261156.69999999998</v>
      </c>
    </row>
    <row r="68" spans="1:2" ht="15.75" customHeight="1">
      <c r="A68" s="67" t="s">
        <v>66</v>
      </c>
      <c r="B68" s="72">
        <f>VLOOKUP($A68,'Приложение 1'!$B$8:$G$100,6,0)</f>
        <v>1676409.1</v>
      </c>
    </row>
    <row r="69" spans="1:2" ht="15.75" customHeight="1">
      <c r="A69" s="67" t="s">
        <v>18</v>
      </c>
      <c r="B69" s="72">
        <f>VLOOKUP($A69,'Приложение 1'!$B$8:$G$100,6,0)</f>
        <v>266721.5</v>
      </c>
    </row>
    <row r="70" spans="1:2" ht="15.75" customHeight="1">
      <c r="A70" s="67" t="s">
        <v>19</v>
      </c>
      <c r="B70" s="72">
        <f>VLOOKUP($A70,'Приложение 1'!$B$8:$G$100,6,0)</f>
        <v>366268.9</v>
      </c>
    </row>
    <row r="71" spans="1:2" ht="15.75" customHeight="1">
      <c r="A71" s="67" t="s">
        <v>20</v>
      </c>
      <c r="B71" s="72">
        <f>VLOOKUP($A71,'Приложение 1'!$B$8:$G$100,6,0)</f>
        <v>363840.1</v>
      </c>
    </row>
    <row r="72" spans="1:2" ht="15.75" customHeight="1">
      <c r="A72" s="67" t="s">
        <v>82</v>
      </c>
      <c r="B72" s="72">
        <f>VLOOKUP($A72,'Приложение 1'!$B$8:$G$100,6,0)</f>
        <v>581383.6</v>
      </c>
    </row>
    <row r="73" spans="1:2" ht="15.75" customHeight="1">
      <c r="A73" s="67" t="s">
        <v>21</v>
      </c>
      <c r="B73" s="72">
        <f>VLOOKUP($A73,'Приложение 1'!$B$8:$G$100,6,0)</f>
        <v>429663.3</v>
      </c>
    </row>
    <row r="74" spans="1:2" ht="15.75" customHeight="1">
      <c r="A74" s="67" t="s">
        <v>67</v>
      </c>
      <c r="B74" s="72">
        <f>VLOOKUP($A74,'Приложение 1'!$B$8:$G$100,6,0)</f>
        <v>805744.5</v>
      </c>
    </row>
    <row r="75" spans="1:2" ht="15.75" customHeight="1">
      <c r="A75" s="67" t="s">
        <v>63</v>
      </c>
      <c r="B75" s="72">
        <f>VLOOKUP($A75,'Приложение 1'!$B$8:$G$100,6,0)</f>
        <v>439318.5</v>
      </c>
    </row>
    <row r="76" spans="1:2" ht="15.75" customHeight="1">
      <c r="A76" s="67" t="s">
        <v>70</v>
      </c>
      <c r="B76" s="72">
        <f>VLOOKUP($A76,'Приложение 1'!$B$8:$G$100,6,0)</f>
        <v>1679063.2</v>
      </c>
    </row>
    <row r="77" spans="1:2" ht="15.75" customHeight="1">
      <c r="A77" s="67" t="s">
        <v>22</v>
      </c>
      <c r="B77" s="72">
        <f>VLOOKUP($A77,'Приложение 1'!$B$8:$G$100,6,0)</f>
        <v>320573.6</v>
      </c>
    </row>
    <row r="78" spans="1:2" ht="15.75" customHeight="1">
      <c r="A78" s="65" t="s">
        <v>14</v>
      </c>
      <c r="B78" s="72">
        <f>VLOOKUP($A78,'Приложение 1'!$B$8:$G$100,6,0)</f>
        <v>2151755.7</v>
      </c>
    </row>
    <row r="79" spans="1:2" ht="15.75" customHeight="1">
      <c r="A79" s="65" t="s">
        <v>29</v>
      </c>
      <c r="B79" s="72">
        <f>VLOOKUP($A79,'Приложение 1'!$B$8:$G$100,6,0)</f>
        <v>931282</v>
      </c>
    </row>
    <row r="80" spans="1:2" ht="15.75" customHeight="1">
      <c r="A80" s="67" t="s">
        <v>92</v>
      </c>
      <c r="B80" s="72">
        <f>VLOOKUP($A80,'Приложение 1'!$B$8:$G$100,6,0)</f>
        <v>108476.3</v>
      </c>
    </row>
    <row r="81" spans="1:2" ht="15.75" customHeight="1">
      <c r="A81" s="65" t="s">
        <v>68</v>
      </c>
      <c r="B81" s="72">
        <f>VLOOKUP($A81,'Приложение 1'!$B$8:$G$100,6,0)</f>
        <v>1005309.6000000001</v>
      </c>
    </row>
    <row r="82" spans="1:2" ht="15.75" customHeight="1">
      <c r="A82" s="67" t="s">
        <v>93</v>
      </c>
      <c r="B82" s="72">
        <f>VLOOKUP($A82,'Приложение 1'!$B$8:$G$100,6,0)</f>
        <v>33106.5</v>
      </c>
    </row>
    <row r="83" spans="1:2" ht="15.75" customHeight="1">
      <c r="A83" s="65" t="s">
        <v>69</v>
      </c>
      <c r="B83" s="72">
        <f>VLOOKUP($A83,'Приложение 1'!$B$8:$G$100,6,0)</f>
        <v>301248.5</v>
      </c>
    </row>
    <row r="84" spans="1:2" ht="15.75" customHeight="1">
      <c r="A84" s="68" t="s">
        <v>94</v>
      </c>
      <c r="B84" s="72">
        <f>VLOOKUP($A84,'Приложение 1'!$B$8:$G$100,6,0)</f>
        <v>8021.5</v>
      </c>
    </row>
    <row r="85" spans="1:2" ht="15.75" customHeight="1">
      <c r="A85" s="69" t="s">
        <v>138</v>
      </c>
      <c r="B85" s="72">
        <f>VLOOKUP($A85,'Приложение 1'!$B$8:$G$100,6,0)</f>
        <v>308183.9</v>
      </c>
    </row>
    <row r="86" spans="1:2" ht="15.75" customHeight="1">
      <c r="A86" s="69"/>
      <c r="B86" s="72"/>
    </row>
    <row r="87" spans="1:2" ht="15.75" customHeight="1">
      <c r="A87" s="70" t="s">
        <v>3</v>
      </c>
      <c r="B87" s="72">
        <f>SUM(B2:B86)</f>
        <v>65522722.50000001</v>
      </c>
    </row>
    <row r="88" spans="1:2" ht="18.75" customHeight="1">
      <c r="A88" s="69" t="s">
        <v>140</v>
      </c>
      <c r="B88" s="72">
        <f>B87-63944403.1</f>
        <v>1578319.400000006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Карасева Ольга</dc:creator>
  <cp:keywords/>
  <dc:description/>
  <cp:lastModifiedBy>maksimovaig</cp:lastModifiedBy>
  <cp:lastPrinted>2014-10-30T16:35:22Z</cp:lastPrinted>
  <dcterms:created xsi:type="dcterms:W3CDTF">2014-03-17T05:33:05Z</dcterms:created>
  <dcterms:modified xsi:type="dcterms:W3CDTF">2014-11-05T08:26:03Z</dcterms:modified>
  <cp:category/>
  <cp:version/>
  <cp:contentType/>
  <cp:contentStatus/>
</cp:coreProperties>
</file>