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23256" windowHeight="12012" activeTab="1"/>
  </bookViews>
  <sheets>
    <sheet name="Расчет средств" sheetId="1" r:id="rId1"/>
    <sheet name="запрос по численности" sheetId="2" r:id="rId2"/>
    <sheet name="Лист3" sheetId="3" r:id="rId3"/>
  </sheets>
  <definedNames>
    <definedName name="_xlnm.Print_Titles" localSheetId="0">'Расчет средств'!$3:$5</definedName>
    <definedName name="_xlnm.Print_Area" localSheetId="1">'запрос по численности'!$A$1:$K$7</definedName>
    <definedName name="_xlnm.Print_Area" localSheetId="0">'Расчет средств'!$A$1:$M$102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<sst xmlns="http://schemas.openxmlformats.org/spreadsheetml/2006/main" count="133" uniqueCount="125">
  <si>
    <t xml:space="preserve">Наименование субъекта Российской Федерации </t>
  </si>
  <si>
    <t>Расчетная стоимость путевки в загородные детские оздоровительные лагеря на территории Российской Федерации, в том числе расположенные:</t>
  </si>
  <si>
    <t>Средняя стоимость проезда к местам отдыха и обратно, в том числе расположенным:</t>
  </si>
  <si>
    <t xml:space="preserve">в детские оздоровительные лагеря, расположенные  на территории субъекта Российской Федерации
(чел.) </t>
  </si>
  <si>
    <t>в детские оздоровительные лагеря, расположенные за пределами территории субъекта Российской Федерации, включая побережье Черного и Азовского морей  
(чел.)</t>
  </si>
  <si>
    <t>на территории субъекта Российской Федерации 
(рублей)</t>
  </si>
  <si>
    <t>за пределами территории   субъекта Российской Федерации, включая побережье Черного и Азовского морей 
(рублей)</t>
  </si>
  <si>
    <t>на территории субъекта Российской Федерации 
( рублей)</t>
  </si>
  <si>
    <t>за пределами территории субъекта Российской Федерации, включая побережье Черного и Азовского морей  
(рублей)</t>
  </si>
  <si>
    <t xml:space="preserve">на территории субъекта Российской Федерации
(тыс. рублей) </t>
  </si>
  <si>
    <t>за пределами территории субъекта Российской Федерации, включая побережье Черного и Азовского морей  
(тыс. рублей)</t>
  </si>
  <si>
    <t>ИТОГО по 
Российской Федерации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</si>
  <si>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</si>
  <si>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</si>
  <si>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</si>
  <si>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</si>
  <si>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</si>
  <si>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</si>
  <si>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</si>
  <si>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</si>
  <si>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</si>
  <si>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</si>
  <si>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г. Москва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</si>
  <si>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</si>
  <si>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</si>
  <si>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</si>
  <si>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</si>
  <si>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</si>
  <si>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</si>
  <si>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</si>
  <si>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</si>
  <si>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Северо-Западный ФО</t>
  </si>
  <si>
    <t>Республика Карелия</t>
  </si>
  <si>
    <t>Республика Коми</t>
  </si>
  <si>
    <t>Архангельская область</t>
  </si>
  <si>
    <t>Ненецкий автономный окр.</t>
  </si>
  <si>
    <t>Вологодская область</t>
  </si>
  <si>
    <t>Калининградская область</t>
  </si>
  <si>
    <t>г. Санкт-Петербург</t>
  </si>
  <si>
    <t xml:space="preserve">Ленинградская область               </t>
  </si>
  <si>
    <t>Мурманская область</t>
  </si>
  <si>
    <t>Новгородская область</t>
  </si>
  <si>
    <t>Псковская область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</si>
  <si>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</si>
  <si>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</si>
  <si>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</si>
  <si>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</si>
  <si>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</si>
  <si>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Осетия-Алания</t>
  </si>
  <si>
    <t>Чеченская Республика</t>
  </si>
  <si>
    <t>Ставропольский край</t>
  </si>
  <si>
    <t>Южный федеральный округ</t>
  </si>
  <si>
    <t>Республика Адыгея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</si>
  <si>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</si>
  <si>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</si>
  <si>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</si>
  <si>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</si>
  <si>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</si>
  <si>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</si>
  <si>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</si>
  <si>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</si>
  <si>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</si>
  <si>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</si>
  <si>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</si>
  <si>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</si>
  <si>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</si>
  <si>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</si>
  <si>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</si>
  <si>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</si>
  <si>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</si>
  <si>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</si>
  <si>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</si>
  <si>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</si>
  <si>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</si>
  <si>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</si>
  <si>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</si>
  <si>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</si>
  <si>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Ханты-Мансийский АО</t>
  </si>
  <si>
    <t>Ямало-Ненецкий АО</t>
  </si>
  <si>
    <t>Челябинская область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</si>
  <si>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</si>
  <si>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</si>
  <si>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</si>
  <si>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</si>
  <si>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</si>
  <si>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</si>
  <si>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</si>
  <si>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</si>
  <si>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</si>
  <si>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</si>
  <si>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</si>
  <si>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</si>
  <si>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Забайкальский край</t>
  </si>
  <si>
    <t>Дальневосточный федеральный округ</t>
  </si>
  <si>
    <t>Республика Саха (Якутия)</t>
  </si>
  <si>
    <t>Приморский край</t>
  </si>
  <si>
    <t>Хабаровский край</t>
  </si>
  <si>
    <t>Амурская область</t>
  </si>
  <si>
    <t>Камчатский край</t>
  </si>
  <si>
    <t>Магаданская область</t>
  </si>
  <si>
    <t>Сахалинская область</t>
  </si>
  <si>
    <t>Еврейская авт. область</t>
  </si>
  <si>
    <t>Чукотский авт. округ</t>
  </si>
  <si>
    <t>Крымский федеральный округ</t>
  </si>
  <si>
    <t>Республика Крым</t>
  </si>
  <si>
    <t>г. Севастополь</t>
  </si>
  <si>
    <t>г. Байконур</t>
  </si>
  <si>
    <r>
      <rPr>
        <sz val="12"/>
        <color indexed="8"/>
        <rFont val="Times New Roman"/>
        <family val="1"/>
      </rPr>
      <t>ИНФОРМАЦИЯ</t>
    </r>
    <r>
      <rPr>
        <sz val="11"/>
        <color indexed="8"/>
        <rFont val="Times New Roman"/>
        <family val="1"/>
      </rPr>
      <t xml:space="preserve">
органов исполнительной власти субъектов Российской Федерации 
для расчета потребности в средствах федерального бюджета на обеспечение отдыха и оздоровления детей школьного возраста, 
находящихся в трудной жизненной ситуации</t>
    </r>
  </si>
  <si>
    <t>Численность детей школьного возраста, находящихся в трудной жизненной ситуации
(чел.)</t>
  </si>
  <si>
    <r>
      <t xml:space="preserve">Численность детей школьного возраста, находящихся в трудной жизненной ситуации, которых планируется направить в 2016 году в  детские оздоровительные лагеря на территории Российской Федерации </t>
    </r>
    <r>
      <rPr>
        <u val="single"/>
        <sz val="11"/>
        <color indexed="8"/>
        <rFont val="Times New Roman"/>
        <family val="1"/>
      </rPr>
      <t>за счет средств федерального бюджета</t>
    </r>
    <r>
      <rPr>
        <sz val="11"/>
        <color indexed="8"/>
        <rFont val="Times New Roman"/>
        <family val="1"/>
      </rPr>
      <t>, 
в том числе:</t>
    </r>
  </si>
  <si>
    <t>Объем средств федерального бюджета, необходимый для финансирования мероприятий по отдыху детей школьного возраста и их оздоровлению в детских оздоровительных лагерях, расположенных:</t>
  </si>
  <si>
    <t>Всего, 
в том числе:
(тыс. рублей)</t>
  </si>
  <si>
    <r>
      <t xml:space="preserve">Объем средств, запланированный для финансирования отдыха детей школьного возраста и их оздоровления в детских оздоровительных лагерях за счет средств бюджетов  субъекта Российской Федерации и муниципальных образований </t>
    </r>
    <r>
      <rPr>
        <i/>
        <sz val="11"/>
        <color indexed="8"/>
        <rFont val="Times New Roman"/>
        <family val="1"/>
      </rPr>
      <t>(без учета средств на проведение капитального и текущего ремонта детских лагерей)</t>
    </r>
    <r>
      <rPr>
        <sz val="11"/>
        <color indexed="8"/>
        <rFont val="Times New Roman"/>
        <family val="1"/>
      </rPr>
      <t xml:space="preserve">
(тыс. рублей)</t>
    </r>
  </si>
  <si>
    <t>Всего, в том числе:</t>
  </si>
  <si>
    <t>детей-инвалидов</t>
  </si>
  <si>
    <t>детей-сирот  и детей, оставшиеся без попечения родителей</t>
  </si>
  <si>
    <t>детей, проживающих в малоимущих семьях</t>
  </si>
  <si>
    <t>детей из семей беженцев и вынужденных переселенцев</t>
  </si>
  <si>
    <t>всего</t>
  </si>
  <si>
    <t xml:space="preserve">других категорий 
(в соответствии с Федеральным законом от  24.07.1998  № 124-ФЗ)
</t>
  </si>
  <si>
    <t>человек</t>
  </si>
  <si>
    <r>
      <t xml:space="preserve">ИНФОРМАЦИЯ
о численности детей </t>
    </r>
    <r>
      <rPr>
        <u val="single"/>
        <sz val="12"/>
        <color indexed="8"/>
        <rFont val="Times New Roman"/>
        <family val="1"/>
      </rPr>
      <t>школьного возраста</t>
    </r>
    <r>
      <rPr>
        <sz val="12"/>
        <color indexed="8"/>
        <rFont val="Times New Roman"/>
        <family val="1"/>
      </rPr>
      <t>,
 находящихся в трудной жизненной ситуации, и численности детей данной категории,  
которых планируется направить в 2016 году в детские оздоровительные лагеря
_________________________________________________________________
(наименование субъекта Российской Федерации)</t>
    </r>
  </si>
  <si>
    <t>из них планируется направить в детские оздоровитель-ные лагеря</t>
  </si>
  <si>
    <t>из них  планируется направить в детские оздоровитель-ные лагеря</t>
  </si>
  <si>
    <t>(наименование субъекта Российской Федерации)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</si>
</sst>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Calibri"/>
      <family val="2"/>
    </font>
    <font>
      <sz val="12"/>
      <name val="Calibri"/>
      <family val="2"/>
    </font>
    <font>
      <u val="single"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sz val="11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164" fontId="47" fillId="33" borderId="10" xfId="0" applyNumberFormat="1" applyFont="1" applyFill="1" applyBorder="1" applyAlignment="1">
      <alignment horizontal="right" vertical="top"/>
    </xf>
    <xf numFmtId="164" fontId="7" fillId="33" borderId="11" xfId="0" applyNumberFormat="1" applyFont="1" applyFill="1" applyBorder="1" applyAlignment="1">
      <alignment horizontal="right" vertical="top"/>
    </xf>
    <xf numFmtId="0" fontId="48" fillId="33" borderId="11" xfId="0" applyFont="1" applyFill="1" applyBorder="1" applyAlignment="1">
      <alignment wrapText="1"/>
    </xf>
    <xf numFmtId="3" fontId="48" fillId="33" borderId="10" xfId="0" applyNumberFormat="1" applyFont="1" applyFill="1" applyBorder="1" applyAlignment="1">
      <alignment vertical="top"/>
    </xf>
    <xf numFmtId="0" fontId="48" fillId="33" borderId="11" xfId="0" applyFont="1" applyFill="1" applyBorder="1" applyAlignment="1">
      <alignment vertical="top"/>
    </xf>
    <xf numFmtId="4" fontId="48" fillId="33" borderId="11" xfId="0" applyNumberFormat="1" applyFont="1" applyFill="1" applyBorder="1" applyAlignment="1">
      <alignment vertical="top"/>
    </xf>
    <xf numFmtId="4" fontId="48" fillId="33" borderId="10" xfId="0" applyNumberFormat="1" applyFont="1" applyFill="1" applyBorder="1" applyAlignment="1">
      <alignment vertical="top"/>
    </xf>
    <xf numFmtId="164" fontId="8" fillId="33" borderId="11" xfId="0" applyNumberFormat="1" applyFont="1" applyFill="1" applyBorder="1" applyAlignment="1">
      <alignment horizontal="right" vertical="top"/>
    </xf>
    <xf numFmtId="0" fontId="7" fillId="33" borderId="11" xfId="0" applyFont="1" applyFill="1" applyBorder="1" applyAlignment="1">
      <alignment vertical="top" wrapText="1"/>
    </xf>
    <xf numFmtId="3" fontId="7" fillId="33" borderId="10" xfId="0" applyNumberFormat="1" applyFont="1" applyFill="1" applyBorder="1" applyAlignment="1">
      <alignment vertical="top"/>
    </xf>
    <xf numFmtId="4" fontId="7" fillId="33" borderId="11" xfId="0" applyNumberFormat="1" applyFont="1" applyFill="1" applyBorder="1" applyAlignment="1">
      <alignment vertical="top"/>
    </xf>
    <xf numFmtId="4" fontId="7" fillId="33" borderId="10" xfId="0" applyNumberFormat="1" applyFont="1" applyFill="1" applyBorder="1" applyAlignment="1">
      <alignment vertical="top"/>
    </xf>
    <xf numFmtId="0" fontId="48" fillId="33" borderId="11" xfId="0" applyFont="1" applyFill="1" applyBorder="1" applyAlignment="1">
      <alignment vertical="top" wrapText="1"/>
    </xf>
    <xf numFmtId="0" fontId="7" fillId="33" borderId="11" xfId="0" applyFont="1" applyFill="1" applyBorder="1" applyAlignment="1">
      <alignment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/>
    </xf>
    <xf numFmtId="0" fontId="49" fillId="0" borderId="11" xfId="0" applyFont="1" applyBorder="1" applyAlignment="1">
      <alignment wrapText="1"/>
    </xf>
    <xf numFmtId="0" fontId="48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/>
    </xf>
    <xf numFmtId="0" fontId="0" fillId="33" borderId="0" xfId="0" applyFill="1" applyAlignment="1">
      <alignment/>
    </xf>
    <xf numFmtId="4" fontId="0" fillId="33" borderId="0" xfId="0" applyNumberFormat="1" applyFill="1" applyAlignment="1">
      <alignment vertical="top"/>
    </xf>
    <xf numFmtId="0" fontId="50" fillId="33" borderId="11" xfId="0" applyFont="1" applyFill="1" applyBorder="1" applyAlignment="1">
      <alignment horizontal="center" vertical="top" wrapText="1"/>
    </xf>
    <xf numFmtId="4" fontId="50" fillId="33" borderId="11" xfId="0" applyNumberFormat="1" applyFont="1" applyFill="1" applyBorder="1" applyAlignment="1">
      <alignment horizontal="center" vertical="top" wrapText="1"/>
    </xf>
    <xf numFmtId="4" fontId="50" fillId="33" borderId="12" xfId="0" applyNumberFormat="1" applyFont="1" applyFill="1" applyBorder="1" applyAlignment="1">
      <alignment horizontal="center" vertical="top" wrapText="1"/>
    </xf>
    <xf numFmtId="4" fontId="50" fillId="33" borderId="13" xfId="0" applyNumberFormat="1" applyFont="1" applyFill="1" applyBorder="1" applyAlignment="1">
      <alignment horizontal="center" vertical="top" wrapText="1"/>
    </xf>
    <xf numFmtId="0" fontId="50" fillId="33" borderId="14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center" vertical="top" wrapText="1"/>
    </xf>
    <xf numFmtId="3" fontId="47" fillId="33" borderId="10" xfId="0" applyNumberFormat="1" applyFont="1" applyFill="1" applyBorder="1" applyAlignment="1">
      <alignment horizontal="center" vertical="top" wrapText="1"/>
    </xf>
    <xf numFmtId="0" fontId="47" fillId="33" borderId="11" xfId="0" applyFont="1" applyFill="1" applyBorder="1" applyAlignment="1">
      <alignment horizontal="center" wrapText="1"/>
    </xf>
    <xf numFmtId="3" fontId="47" fillId="33" borderId="10" xfId="0" applyNumberFormat="1" applyFont="1" applyFill="1" applyBorder="1" applyAlignment="1">
      <alignment vertical="top"/>
    </xf>
    <xf numFmtId="4" fontId="47" fillId="33" borderId="10" xfId="0" applyNumberFormat="1" applyFont="1" applyFill="1" applyBorder="1" applyAlignment="1">
      <alignment vertical="top"/>
    </xf>
    <xf numFmtId="0" fontId="51" fillId="33" borderId="11" xfId="0" applyFont="1" applyFill="1" applyBorder="1" applyAlignment="1">
      <alignment/>
    </xf>
    <xf numFmtId="164" fontId="48" fillId="33" borderId="11" xfId="0" applyNumberFormat="1" applyFont="1" applyFill="1" applyBorder="1" applyAlignment="1">
      <alignment horizontal="right" vertical="top"/>
    </xf>
    <xf numFmtId="164" fontId="47" fillId="33" borderId="11" xfId="0" applyNumberFormat="1" applyFont="1" applyFill="1" applyBorder="1" applyAlignment="1">
      <alignment horizontal="right" vertical="top"/>
    </xf>
    <xf numFmtId="0" fontId="51" fillId="33" borderId="11" xfId="0" applyFont="1" applyFill="1" applyBorder="1" applyAlignment="1">
      <alignment vertical="top"/>
    </xf>
    <xf numFmtId="0" fontId="48" fillId="33" borderId="10" xfId="0" applyFont="1" applyFill="1" applyBorder="1" applyAlignment="1">
      <alignment vertical="top"/>
    </xf>
    <xf numFmtId="0" fontId="47" fillId="33" borderId="11" xfId="0" applyFont="1" applyFill="1" applyBorder="1" applyAlignment="1">
      <alignment vertical="top" wrapText="1"/>
    </xf>
    <xf numFmtId="3" fontId="52" fillId="33" borderId="11" xfId="0" applyNumberFormat="1" applyFont="1" applyFill="1" applyBorder="1" applyAlignment="1">
      <alignment vertical="top"/>
    </xf>
    <xf numFmtId="4" fontId="52" fillId="33" borderId="11" xfId="0" applyNumberFormat="1" applyFont="1" applyFill="1" applyBorder="1" applyAlignment="1">
      <alignment vertical="top"/>
    </xf>
    <xf numFmtId="4" fontId="52" fillId="33" borderId="10" xfId="0" applyNumberFormat="1" applyFont="1" applyFill="1" applyBorder="1" applyAlignment="1">
      <alignment vertical="top"/>
    </xf>
    <xf numFmtId="3" fontId="51" fillId="33" borderId="11" xfId="0" applyNumberFormat="1" applyFont="1" applyFill="1" applyBorder="1" applyAlignment="1">
      <alignment vertical="top"/>
    </xf>
    <xf numFmtId="4" fontId="51" fillId="33" borderId="11" xfId="0" applyNumberFormat="1" applyFont="1" applyFill="1" applyBorder="1" applyAlignment="1">
      <alignment vertical="top"/>
    </xf>
    <xf numFmtId="4" fontId="51" fillId="33" borderId="10" xfId="0" applyNumberFormat="1" applyFont="1" applyFill="1" applyBorder="1" applyAlignment="1">
      <alignment vertical="top"/>
    </xf>
    <xf numFmtId="4" fontId="10" fillId="33" borderId="11" xfId="0" applyNumberFormat="1" applyFont="1" applyFill="1" applyBorder="1" applyAlignment="1">
      <alignment vertical="top"/>
    </xf>
    <xf numFmtId="3" fontId="0" fillId="33" borderId="0" xfId="0" applyNumberFormat="1" applyFill="1" applyAlignment="1">
      <alignment vertical="top"/>
    </xf>
    <xf numFmtId="0" fontId="0" fillId="33" borderId="0" xfId="0" applyFill="1" applyAlignment="1">
      <alignment vertical="top"/>
    </xf>
    <xf numFmtId="0" fontId="51" fillId="0" borderId="0" xfId="0" applyFont="1" applyAlignment="1">
      <alignment/>
    </xf>
    <xf numFmtId="0" fontId="48" fillId="0" borderId="11" xfId="0" applyFont="1" applyBorder="1" applyAlignment="1">
      <alignment horizontal="center" vertical="top" wrapText="1"/>
    </xf>
    <xf numFmtId="0" fontId="53" fillId="33" borderId="11" xfId="0" applyFont="1" applyFill="1" applyBorder="1" applyAlignment="1">
      <alignment horizontal="center" vertical="center"/>
    </xf>
    <xf numFmtId="0" fontId="50" fillId="0" borderId="0" xfId="0" applyFont="1" applyAlignment="1">
      <alignment horizontal="right"/>
    </xf>
    <xf numFmtId="0" fontId="50" fillId="33" borderId="11" xfId="0" applyFont="1" applyFill="1" applyBorder="1" applyAlignment="1">
      <alignment horizontal="center" vertical="top" wrapText="1"/>
    </xf>
    <xf numFmtId="0" fontId="50" fillId="33" borderId="0" xfId="0" applyFont="1" applyFill="1" applyAlignment="1">
      <alignment horizontal="center" vertical="top" wrapText="1"/>
    </xf>
    <xf numFmtId="0" fontId="50" fillId="33" borderId="0" xfId="0" applyFont="1" applyFill="1" applyAlignment="1">
      <alignment horizontal="center" vertical="top"/>
    </xf>
    <xf numFmtId="0" fontId="50" fillId="33" borderId="14" xfId="0" applyFont="1" applyFill="1" applyBorder="1" applyAlignment="1">
      <alignment horizontal="center" vertical="top" wrapText="1"/>
    </xf>
    <xf numFmtId="3" fontId="50" fillId="33" borderId="11" xfId="0" applyNumberFormat="1" applyFont="1" applyFill="1" applyBorder="1" applyAlignment="1">
      <alignment horizontal="center" vertical="top" wrapText="1"/>
    </xf>
    <xf numFmtId="0" fontId="50" fillId="33" borderId="13" xfId="0" applyFont="1" applyFill="1" applyBorder="1" applyAlignment="1">
      <alignment horizontal="center" vertical="top" wrapText="1"/>
    </xf>
    <xf numFmtId="4" fontId="50" fillId="33" borderId="11" xfId="0" applyNumberFormat="1" applyFont="1" applyFill="1" applyBorder="1" applyAlignment="1">
      <alignment horizontal="center" vertical="top" wrapText="1"/>
    </xf>
    <xf numFmtId="0" fontId="48" fillId="0" borderId="0" xfId="0" applyFont="1" applyBorder="1" applyAlignment="1">
      <alignment horizontal="center" vertical="top" wrapText="1"/>
    </xf>
    <xf numFmtId="0" fontId="48" fillId="0" borderId="0" xfId="0" applyFont="1" applyAlignment="1">
      <alignment horizontal="center" vertical="top" wrapText="1"/>
    </xf>
    <xf numFmtId="0" fontId="51" fillId="0" borderId="0" xfId="0" applyFont="1" applyAlignment="1">
      <alignment horizontal="center" vertical="top" wrapText="1"/>
    </xf>
    <xf numFmtId="0" fontId="48" fillId="0" borderId="14" xfId="0" applyFont="1" applyBorder="1" applyAlignment="1">
      <alignment horizontal="center" vertical="top" wrapText="1"/>
    </xf>
    <xf numFmtId="0" fontId="48" fillId="0" borderId="13" xfId="0" applyFont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top" wrapText="1"/>
    </xf>
    <xf numFmtId="0" fontId="48" fillId="0" borderId="11" xfId="0" applyFont="1" applyFill="1" applyBorder="1" applyAlignment="1">
      <alignment horizontal="center" vertical="top" wrapText="1"/>
    </xf>
    <xf numFmtId="0" fontId="5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2"/>
  <sheetViews>
    <sheetView view="pageBreakPreview" zoomScale="90" zoomScaleSheetLayoutView="90" zoomScalePageLayoutView="0" workbookViewId="0" topLeftCell="A1">
      <selection activeCell="C1" sqref="C1:J1"/>
    </sheetView>
  </sheetViews>
  <sheetFormatPr defaultColWidth="9.140625" defaultRowHeight="15"/>
  <cols>
    <col min="1" max="1" width="4.28125" style="0" customWidth="1"/>
    <col min="2" max="2" width="26.57421875" style="20" customWidth="1"/>
    <col min="3" max="3" width="15.140625" style="46" customWidth="1"/>
    <col min="4" max="4" width="20.28125" style="47" customWidth="1"/>
    <col min="5" max="5" width="15.8515625" style="47" customWidth="1"/>
    <col min="6" max="6" width="19.00390625" style="47" customWidth="1"/>
    <col min="7" max="7" width="11.7109375" style="21" customWidth="1"/>
    <col min="8" max="8" width="14.7109375" style="21" customWidth="1"/>
    <col min="9" max="9" width="11.00390625" style="21" customWidth="1"/>
    <col min="10" max="10" width="14.140625" style="21" customWidth="1"/>
    <col min="11" max="11" width="11.8515625" style="21" customWidth="1"/>
    <col min="12" max="12" width="13.00390625" style="21" customWidth="1"/>
    <col min="13" max="13" width="14.140625" style="21" customWidth="1"/>
  </cols>
  <sheetData>
    <row r="1" spans="3:10" ht="67.5" customHeight="1">
      <c r="C1" s="53" t="s">
        <v>107</v>
      </c>
      <c r="D1" s="54"/>
      <c r="E1" s="54"/>
      <c r="F1" s="54"/>
      <c r="G1" s="54"/>
      <c r="H1" s="54"/>
      <c r="I1" s="54"/>
      <c r="J1" s="54"/>
    </row>
    <row r="3" spans="2:13" ht="127.5" customHeight="1">
      <c r="B3" s="52" t="s">
        <v>0</v>
      </c>
      <c r="C3" s="56" t="s">
        <v>108</v>
      </c>
      <c r="D3" s="55" t="s">
        <v>112</v>
      </c>
      <c r="E3" s="52" t="s">
        <v>109</v>
      </c>
      <c r="F3" s="52"/>
      <c r="G3" s="58" t="s">
        <v>1</v>
      </c>
      <c r="H3" s="58"/>
      <c r="I3" s="58" t="s">
        <v>2</v>
      </c>
      <c r="J3" s="58"/>
      <c r="K3" s="52" t="s">
        <v>110</v>
      </c>
      <c r="L3" s="52"/>
      <c r="M3" s="52"/>
    </row>
    <row r="4" spans="1:13" ht="188.25" customHeight="1">
      <c r="A4" s="15"/>
      <c r="B4" s="55"/>
      <c r="C4" s="56"/>
      <c r="D4" s="57"/>
      <c r="E4" s="22" t="s">
        <v>3</v>
      </c>
      <c r="F4" s="22" t="s">
        <v>4</v>
      </c>
      <c r="G4" s="23" t="s">
        <v>5</v>
      </c>
      <c r="H4" s="23" t="s">
        <v>6</v>
      </c>
      <c r="I4" s="23" t="s">
        <v>7</v>
      </c>
      <c r="J4" s="23" t="s">
        <v>8</v>
      </c>
      <c r="K4" s="24" t="s">
        <v>111</v>
      </c>
      <c r="L4" s="25" t="s">
        <v>9</v>
      </c>
      <c r="M4" s="25" t="s">
        <v>10</v>
      </c>
    </row>
    <row r="5" spans="1:13" ht="15.75" customHeight="1">
      <c r="A5" s="16">
        <v>1</v>
      </c>
      <c r="B5" s="26">
        <v>2</v>
      </c>
      <c r="C5" s="27">
        <v>3</v>
      </c>
      <c r="D5" s="26">
        <v>4</v>
      </c>
      <c r="E5" s="27">
        <v>5</v>
      </c>
      <c r="F5" s="26">
        <v>6</v>
      </c>
      <c r="G5" s="27">
        <v>7</v>
      </c>
      <c r="H5" s="26">
        <v>8</v>
      </c>
      <c r="I5" s="27">
        <v>9</v>
      </c>
      <c r="J5" s="26">
        <v>10</v>
      </c>
      <c r="K5" s="27">
        <v>11</v>
      </c>
      <c r="L5" s="26">
        <v>12</v>
      </c>
      <c r="M5" s="27">
        <v>13</v>
      </c>
    </row>
    <row r="6" spans="1:13" ht="36" customHeight="1">
      <c r="A6" s="15"/>
      <c r="B6" s="28" t="s">
        <v>11</v>
      </c>
      <c r="C6" s="29">
        <f>C7+C26+C38+C46+C53+C68+C75+C88+C98+C101</f>
        <v>4919167</v>
      </c>
      <c r="D6" s="29">
        <f aca="true" t="shared" si="0" ref="D6:M6">D7+D26+D38+D46+D53+D68+D75+D88+D98+D101</f>
        <v>34166684.6</v>
      </c>
      <c r="E6" s="29">
        <f t="shared" si="0"/>
        <v>242569</v>
      </c>
      <c r="F6" s="29">
        <f t="shared" si="0"/>
        <v>56425</v>
      </c>
      <c r="G6" s="29">
        <f t="shared" si="0"/>
        <v>1439137.9800000002</v>
      </c>
      <c r="H6" s="29">
        <f t="shared" si="0"/>
        <v>2019678.59</v>
      </c>
      <c r="I6" s="29">
        <f t="shared" si="0"/>
        <v>162566.62</v>
      </c>
      <c r="J6" s="29">
        <f t="shared" si="0"/>
        <v>1533724.7999999998</v>
      </c>
      <c r="K6" s="1">
        <f t="shared" si="0"/>
        <v>6000000.000000001</v>
      </c>
      <c r="L6" s="1">
        <f t="shared" si="0"/>
        <v>3758084.1</v>
      </c>
      <c r="M6" s="1">
        <f t="shared" si="0"/>
        <v>2241915.9</v>
      </c>
    </row>
    <row r="7" spans="1:13" ht="30.75">
      <c r="A7" s="17"/>
      <c r="B7" s="30" t="s">
        <v>12</v>
      </c>
      <c r="C7" s="31">
        <f>SUM(C8:C25)</f>
        <v>809634</v>
      </c>
      <c r="D7" s="32">
        <f aca="true" t="shared" si="1" ref="D7:J7">SUM(D8:D25)</f>
        <v>9067711.8</v>
      </c>
      <c r="E7" s="31">
        <f t="shared" si="1"/>
        <v>38934</v>
      </c>
      <c r="F7" s="31">
        <f t="shared" si="1"/>
        <v>16203</v>
      </c>
      <c r="G7" s="32">
        <f t="shared" si="1"/>
        <v>256658.8</v>
      </c>
      <c r="H7" s="32">
        <f t="shared" si="1"/>
        <v>348253</v>
      </c>
      <c r="I7" s="32">
        <f t="shared" si="1"/>
        <v>3335.8199999999997</v>
      </c>
      <c r="J7" s="32">
        <f t="shared" si="1"/>
        <v>171933.5</v>
      </c>
      <c r="K7" s="1">
        <f>SUM(K8:K25)</f>
        <v>1275922.2999999998</v>
      </c>
      <c r="L7" s="1">
        <f>SUM(L8:L25)</f>
        <v>581851.4</v>
      </c>
      <c r="M7" s="1">
        <f>SUM(M8:M25)</f>
        <v>694070.9000000001</v>
      </c>
    </row>
    <row r="8" spans="1:13" ht="15">
      <c r="A8" s="18">
        <v>1</v>
      </c>
      <c r="B8" s="3" t="s">
        <v>13</v>
      </c>
      <c r="C8" s="4">
        <v>39012</v>
      </c>
      <c r="D8" s="6">
        <v>323782</v>
      </c>
      <c r="E8" s="33">
        <v>450</v>
      </c>
      <c r="F8" s="33">
        <v>720</v>
      </c>
      <c r="G8" s="12">
        <v>10642.8</v>
      </c>
      <c r="H8" s="11">
        <v>30000</v>
      </c>
      <c r="I8" s="11">
        <v>0</v>
      </c>
      <c r="J8" s="11">
        <v>7200</v>
      </c>
      <c r="K8" s="34">
        <f>L8+M8</f>
        <v>31573.3</v>
      </c>
      <c r="L8" s="2">
        <f aca="true" t="shared" si="2" ref="L8:M23">ROUND(E8*(G8+I8)/1000,1)</f>
        <v>4789.3</v>
      </c>
      <c r="M8" s="2">
        <f t="shared" si="2"/>
        <v>26784</v>
      </c>
    </row>
    <row r="9" spans="1:13" ht="15">
      <c r="A9" s="18">
        <v>2</v>
      </c>
      <c r="B9" s="3" t="s">
        <v>14</v>
      </c>
      <c r="C9" s="4">
        <v>55871</v>
      </c>
      <c r="D9" s="6">
        <v>216003.16</v>
      </c>
      <c r="E9" s="33">
        <f>20700-39</f>
        <v>20661</v>
      </c>
      <c r="F9" s="33">
        <v>1350</v>
      </c>
      <c r="G9" s="7">
        <v>11970</v>
      </c>
      <c r="H9" s="6">
        <v>31500</v>
      </c>
      <c r="I9" s="6">
        <v>0</v>
      </c>
      <c r="J9" s="6">
        <v>10560</v>
      </c>
      <c r="K9" s="34">
        <f aca="true" t="shared" si="3" ref="K9:K72">L9+M9</f>
        <v>304093.2</v>
      </c>
      <c r="L9" s="2">
        <f t="shared" si="2"/>
        <v>247312.2</v>
      </c>
      <c r="M9" s="2">
        <f t="shared" si="2"/>
        <v>56781</v>
      </c>
    </row>
    <row r="10" spans="1:13" ht="15">
      <c r="A10" s="18">
        <v>3</v>
      </c>
      <c r="B10" s="3" t="s">
        <v>15</v>
      </c>
      <c r="C10" s="4">
        <v>6222</v>
      </c>
      <c r="D10" s="6">
        <v>33600</v>
      </c>
      <c r="E10" s="33">
        <v>270</v>
      </c>
      <c r="F10" s="33">
        <v>180</v>
      </c>
      <c r="G10" s="7">
        <v>15500</v>
      </c>
      <c r="H10" s="6">
        <v>15500</v>
      </c>
      <c r="I10" s="6">
        <v>0</v>
      </c>
      <c r="J10" s="6">
        <v>0</v>
      </c>
      <c r="K10" s="34">
        <f t="shared" si="3"/>
        <v>6975</v>
      </c>
      <c r="L10" s="2">
        <f t="shared" si="2"/>
        <v>4185</v>
      </c>
      <c r="M10" s="2">
        <f t="shared" si="2"/>
        <v>2790</v>
      </c>
    </row>
    <row r="11" spans="1:13" ht="15">
      <c r="A11" s="18">
        <v>4</v>
      </c>
      <c r="B11" s="3" t="s">
        <v>16</v>
      </c>
      <c r="C11" s="4">
        <v>39766</v>
      </c>
      <c r="D11" s="6">
        <v>155090.47</v>
      </c>
      <c r="E11" s="33">
        <v>0</v>
      </c>
      <c r="F11" s="33">
        <v>810</v>
      </c>
      <c r="G11" s="7">
        <v>13230</v>
      </c>
      <c r="H11" s="6">
        <v>20000</v>
      </c>
      <c r="I11" s="6">
        <v>0</v>
      </c>
      <c r="J11" s="6">
        <v>9600</v>
      </c>
      <c r="K11" s="34">
        <f t="shared" si="3"/>
        <v>23976</v>
      </c>
      <c r="L11" s="2">
        <f t="shared" si="2"/>
        <v>0</v>
      </c>
      <c r="M11" s="2">
        <f t="shared" si="2"/>
        <v>23976</v>
      </c>
    </row>
    <row r="12" spans="1:13" ht="15">
      <c r="A12" s="18">
        <v>5</v>
      </c>
      <c r="B12" s="3" t="s">
        <v>17</v>
      </c>
      <c r="C12" s="4">
        <v>45837</v>
      </c>
      <c r="D12" s="6">
        <v>220306</v>
      </c>
      <c r="E12" s="33">
        <v>1710</v>
      </c>
      <c r="F12" s="33">
        <v>0</v>
      </c>
      <c r="G12" s="7">
        <v>12500</v>
      </c>
      <c r="H12" s="6">
        <v>0</v>
      </c>
      <c r="I12" s="6">
        <v>0</v>
      </c>
      <c r="J12" s="6">
        <v>0</v>
      </c>
      <c r="K12" s="34">
        <f t="shared" si="3"/>
        <v>21375</v>
      </c>
      <c r="L12" s="2">
        <f t="shared" si="2"/>
        <v>21375</v>
      </c>
      <c r="M12" s="2">
        <f t="shared" si="2"/>
        <v>0</v>
      </c>
    </row>
    <row r="13" spans="1:13" ht="15">
      <c r="A13" s="18">
        <v>6</v>
      </c>
      <c r="B13" s="3" t="s">
        <v>18</v>
      </c>
      <c r="C13" s="4">
        <v>36660</v>
      </c>
      <c r="D13" s="6">
        <v>44106</v>
      </c>
      <c r="E13" s="33">
        <v>1028</v>
      </c>
      <c r="F13" s="33">
        <v>225</v>
      </c>
      <c r="G13" s="12">
        <v>15834</v>
      </c>
      <c r="H13" s="11">
        <v>15834</v>
      </c>
      <c r="I13" s="11">
        <v>0</v>
      </c>
      <c r="J13" s="11">
        <v>7488</v>
      </c>
      <c r="K13" s="34">
        <f t="shared" si="3"/>
        <v>21524.9</v>
      </c>
      <c r="L13" s="2">
        <f t="shared" si="2"/>
        <v>16277.4</v>
      </c>
      <c r="M13" s="2">
        <f t="shared" si="2"/>
        <v>5247.5</v>
      </c>
    </row>
    <row r="14" spans="1:13" ht="15">
      <c r="A14" s="18">
        <v>7</v>
      </c>
      <c r="B14" s="3" t="s">
        <v>19</v>
      </c>
      <c r="C14" s="4">
        <v>21012</v>
      </c>
      <c r="D14" s="6">
        <v>22570.29</v>
      </c>
      <c r="E14" s="33">
        <v>513</v>
      </c>
      <c r="F14" s="33">
        <v>32</v>
      </c>
      <c r="G14" s="7">
        <v>11530</v>
      </c>
      <c r="H14" s="6">
        <v>26000</v>
      </c>
      <c r="I14" s="6">
        <f>531.26+0.06</f>
        <v>531.3199999999999</v>
      </c>
      <c r="J14" s="6">
        <v>42376.7</v>
      </c>
      <c r="K14" s="34">
        <f t="shared" si="3"/>
        <v>8375.6</v>
      </c>
      <c r="L14" s="2">
        <f t="shared" si="2"/>
        <v>6187.5</v>
      </c>
      <c r="M14" s="2">
        <f t="shared" si="2"/>
        <v>2188.1</v>
      </c>
    </row>
    <row r="15" spans="1:13" ht="15">
      <c r="A15" s="18">
        <v>8</v>
      </c>
      <c r="B15" s="13" t="s">
        <v>20</v>
      </c>
      <c r="C15" s="4">
        <v>39392</v>
      </c>
      <c r="D15" s="6">
        <v>283056.43</v>
      </c>
      <c r="E15" s="33">
        <v>180</v>
      </c>
      <c r="F15" s="33">
        <v>0</v>
      </c>
      <c r="G15" s="7">
        <v>18270</v>
      </c>
      <c r="H15" s="6">
        <v>0</v>
      </c>
      <c r="I15" s="6">
        <v>0</v>
      </c>
      <c r="J15" s="6">
        <v>0</v>
      </c>
      <c r="K15" s="34">
        <f t="shared" si="3"/>
        <v>3288.6</v>
      </c>
      <c r="L15" s="2">
        <f t="shared" si="2"/>
        <v>3288.6</v>
      </c>
      <c r="M15" s="2">
        <f t="shared" si="2"/>
        <v>0</v>
      </c>
    </row>
    <row r="16" spans="1:13" ht="15">
      <c r="A16" s="18">
        <v>9</v>
      </c>
      <c r="B16" s="3" t="s">
        <v>21</v>
      </c>
      <c r="C16" s="4">
        <v>38702</v>
      </c>
      <c r="D16" s="6">
        <v>417861.1</v>
      </c>
      <c r="E16" s="33">
        <v>450</v>
      </c>
      <c r="F16" s="33">
        <v>135</v>
      </c>
      <c r="G16" s="7">
        <v>16800</v>
      </c>
      <c r="H16" s="6">
        <v>31500</v>
      </c>
      <c r="I16" s="6">
        <v>0</v>
      </c>
      <c r="J16" s="6">
        <v>6720</v>
      </c>
      <c r="K16" s="34">
        <f t="shared" si="3"/>
        <v>12719.7</v>
      </c>
      <c r="L16" s="2">
        <f t="shared" si="2"/>
        <v>7560</v>
      </c>
      <c r="M16" s="2">
        <f t="shared" si="2"/>
        <v>5159.7</v>
      </c>
    </row>
    <row r="17" spans="1:13" ht="15">
      <c r="A17" s="18">
        <v>10</v>
      </c>
      <c r="B17" s="3" t="s">
        <v>22</v>
      </c>
      <c r="C17" s="4">
        <v>153894</v>
      </c>
      <c r="D17" s="6">
        <v>3920578.7</v>
      </c>
      <c r="E17" s="33">
        <v>0</v>
      </c>
      <c r="F17" s="33">
        <v>8331</v>
      </c>
      <c r="G17" s="7">
        <v>0</v>
      </c>
      <c r="H17" s="6">
        <v>34419</v>
      </c>
      <c r="I17" s="6">
        <v>300</v>
      </c>
      <c r="J17" s="6">
        <v>14452.8</v>
      </c>
      <c r="K17" s="34">
        <f t="shared" si="3"/>
        <v>407151</v>
      </c>
      <c r="L17" s="2">
        <f t="shared" si="2"/>
        <v>0</v>
      </c>
      <c r="M17" s="2">
        <f t="shared" si="2"/>
        <v>407151</v>
      </c>
    </row>
    <row r="18" spans="1:13" ht="15">
      <c r="A18" s="18">
        <v>11</v>
      </c>
      <c r="B18" s="13" t="s">
        <v>23</v>
      </c>
      <c r="C18" s="4">
        <v>86112</v>
      </c>
      <c r="D18" s="6">
        <v>1374629</v>
      </c>
      <c r="E18" s="33">
        <v>6300</v>
      </c>
      <c r="F18" s="33">
        <v>2700</v>
      </c>
      <c r="G18" s="7">
        <v>25600</v>
      </c>
      <c r="H18" s="6">
        <f>42800</f>
        <v>42800</v>
      </c>
      <c r="I18" s="6">
        <v>0</v>
      </c>
      <c r="J18" s="6">
        <v>0</v>
      </c>
      <c r="K18" s="34">
        <f t="shared" si="3"/>
        <v>276840</v>
      </c>
      <c r="L18" s="2">
        <f t="shared" si="2"/>
        <v>161280</v>
      </c>
      <c r="M18" s="2">
        <f t="shared" si="2"/>
        <v>115560</v>
      </c>
    </row>
    <row r="19" spans="1:13" ht="15">
      <c r="A19" s="18">
        <v>12</v>
      </c>
      <c r="B19" s="3" t="s">
        <v>24</v>
      </c>
      <c r="C19" s="4">
        <v>46680</v>
      </c>
      <c r="D19" s="6">
        <v>107345</v>
      </c>
      <c r="E19" s="33">
        <v>1662</v>
      </c>
      <c r="F19" s="33">
        <v>221</v>
      </c>
      <c r="G19" s="7">
        <v>15717</v>
      </c>
      <c r="H19" s="6">
        <v>21000</v>
      </c>
      <c r="I19" s="6">
        <v>0</v>
      </c>
      <c r="J19" s="6">
        <v>9600</v>
      </c>
      <c r="K19" s="34">
        <f t="shared" si="3"/>
        <v>32884.3</v>
      </c>
      <c r="L19" s="2">
        <f t="shared" si="2"/>
        <v>26121.7</v>
      </c>
      <c r="M19" s="2">
        <f t="shared" si="2"/>
        <v>6762.6</v>
      </c>
    </row>
    <row r="20" spans="1:13" ht="15">
      <c r="A20" s="18">
        <v>13</v>
      </c>
      <c r="B20" s="3" t="s">
        <v>25</v>
      </c>
      <c r="C20" s="4">
        <v>47671</v>
      </c>
      <c r="D20" s="6">
        <v>340990.75</v>
      </c>
      <c r="E20" s="33">
        <v>900</v>
      </c>
      <c r="F20" s="33">
        <v>900</v>
      </c>
      <c r="G20" s="7">
        <v>17136</v>
      </c>
      <c r="H20" s="6">
        <v>17136</v>
      </c>
      <c r="I20" s="6">
        <v>204.5</v>
      </c>
      <c r="J20" s="6">
        <v>8640</v>
      </c>
      <c r="K20" s="34">
        <f t="shared" si="3"/>
        <v>38804.9</v>
      </c>
      <c r="L20" s="2">
        <f t="shared" si="2"/>
        <v>15606.5</v>
      </c>
      <c r="M20" s="2">
        <f t="shared" si="2"/>
        <v>23198.4</v>
      </c>
    </row>
    <row r="21" spans="1:13" ht="15">
      <c r="A21" s="18">
        <v>14</v>
      </c>
      <c r="B21" s="3" t="s">
        <v>26</v>
      </c>
      <c r="C21" s="4">
        <v>28677</v>
      </c>
      <c r="D21" s="6">
        <v>275895.9</v>
      </c>
      <c r="E21" s="33">
        <v>0</v>
      </c>
      <c r="F21" s="33">
        <v>180</v>
      </c>
      <c r="G21" s="7">
        <v>14625</v>
      </c>
      <c r="H21" s="6">
        <v>26250</v>
      </c>
      <c r="I21" s="6">
        <v>200</v>
      </c>
      <c r="J21" s="6">
        <v>15360</v>
      </c>
      <c r="K21" s="34">
        <f t="shared" si="3"/>
        <v>7489.8</v>
      </c>
      <c r="L21" s="2">
        <f t="shared" si="2"/>
        <v>0</v>
      </c>
      <c r="M21" s="2">
        <f t="shared" si="2"/>
        <v>7489.8</v>
      </c>
    </row>
    <row r="22" spans="1:13" ht="15">
      <c r="A22" s="18">
        <v>15</v>
      </c>
      <c r="B22" s="3" t="s">
        <v>27</v>
      </c>
      <c r="C22" s="4">
        <v>35000</v>
      </c>
      <c r="D22" s="6">
        <v>303384.6</v>
      </c>
      <c r="E22" s="33">
        <v>135</v>
      </c>
      <c r="F22" s="33">
        <v>225</v>
      </c>
      <c r="G22" s="7">
        <v>13514</v>
      </c>
      <c r="H22" s="6">
        <v>13514</v>
      </c>
      <c r="I22" s="6">
        <v>300</v>
      </c>
      <c r="J22" s="6">
        <v>3456</v>
      </c>
      <c r="K22" s="34">
        <f t="shared" si="3"/>
        <v>5683.200000000001</v>
      </c>
      <c r="L22" s="2">
        <f t="shared" si="2"/>
        <v>1864.9</v>
      </c>
      <c r="M22" s="2">
        <f t="shared" si="2"/>
        <v>3818.3</v>
      </c>
    </row>
    <row r="23" spans="1:13" ht="15">
      <c r="A23" s="18">
        <v>16</v>
      </c>
      <c r="B23" s="3" t="s">
        <v>28</v>
      </c>
      <c r="C23" s="4">
        <v>26315</v>
      </c>
      <c r="D23" s="6">
        <v>480905</v>
      </c>
      <c r="E23" s="33">
        <v>2290</v>
      </c>
      <c r="F23" s="33">
        <v>0</v>
      </c>
      <c r="G23" s="7">
        <v>14130</v>
      </c>
      <c r="H23" s="6">
        <v>0</v>
      </c>
      <c r="I23" s="6">
        <v>0</v>
      </c>
      <c r="J23" s="6">
        <v>0</v>
      </c>
      <c r="K23" s="34">
        <f t="shared" si="3"/>
        <v>32357.7</v>
      </c>
      <c r="L23" s="2">
        <f t="shared" si="2"/>
        <v>32357.7</v>
      </c>
      <c r="M23" s="2">
        <f t="shared" si="2"/>
        <v>0</v>
      </c>
    </row>
    <row r="24" spans="1:13" ht="15">
      <c r="A24" s="18">
        <v>17</v>
      </c>
      <c r="B24" s="3" t="s">
        <v>29</v>
      </c>
      <c r="C24" s="4">
        <v>30031</v>
      </c>
      <c r="D24" s="7">
        <v>515077.4</v>
      </c>
      <c r="E24" s="33">
        <v>135</v>
      </c>
      <c r="F24" s="33">
        <v>180</v>
      </c>
      <c r="G24" s="7">
        <v>15760</v>
      </c>
      <c r="H24" s="6">
        <v>22800</v>
      </c>
      <c r="I24" s="6">
        <v>1800</v>
      </c>
      <c r="J24" s="6">
        <v>15360</v>
      </c>
      <c r="K24" s="34">
        <f t="shared" si="3"/>
        <v>9239.4</v>
      </c>
      <c r="L24" s="2">
        <f aca="true" t="shared" si="4" ref="L24:M87">ROUND(E24*(G24+I24)/1000,1)</f>
        <v>2370.6</v>
      </c>
      <c r="M24" s="2">
        <f t="shared" si="4"/>
        <v>6868.8</v>
      </c>
    </row>
    <row r="25" spans="1:13" ht="15">
      <c r="A25" s="18">
        <v>18</v>
      </c>
      <c r="B25" s="3" t="s">
        <v>30</v>
      </c>
      <c r="C25" s="4">
        <v>32780</v>
      </c>
      <c r="D25" s="6">
        <v>32530</v>
      </c>
      <c r="E25" s="33">
        <v>2250</v>
      </c>
      <c r="F25" s="33">
        <v>14</v>
      </c>
      <c r="G25" s="7">
        <v>13900</v>
      </c>
      <c r="H25" s="6">
        <v>0</v>
      </c>
      <c r="I25" s="6">
        <v>0</v>
      </c>
      <c r="J25" s="6">
        <v>21120</v>
      </c>
      <c r="K25" s="34">
        <f t="shared" si="3"/>
        <v>31570.7</v>
      </c>
      <c r="L25" s="2">
        <f t="shared" si="4"/>
        <v>31275</v>
      </c>
      <c r="M25" s="2">
        <f t="shared" si="4"/>
        <v>295.7</v>
      </c>
    </row>
    <row r="26" spans="1:13" ht="15">
      <c r="A26" s="18"/>
      <c r="B26" s="30" t="s">
        <v>31</v>
      </c>
      <c r="C26" s="31">
        <f>SUM(C27:C37)</f>
        <v>302101</v>
      </c>
      <c r="D26" s="32">
        <f aca="true" t="shared" si="5" ref="D26:I26">SUM(D27:D37)</f>
        <v>3867527.18</v>
      </c>
      <c r="E26" s="33">
        <v>12005</v>
      </c>
      <c r="F26" s="33">
        <v>8962</v>
      </c>
      <c r="G26" s="32">
        <f t="shared" si="5"/>
        <v>176662.51</v>
      </c>
      <c r="H26" s="32">
        <f t="shared" si="5"/>
        <v>273775.7</v>
      </c>
      <c r="I26" s="32">
        <f t="shared" si="5"/>
        <v>8971.8</v>
      </c>
      <c r="J26" s="32">
        <v>179351.3</v>
      </c>
      <c r="K26" s="35">
        <f t="shared" si="3"/>
        <v>603336.6</v>
      </c>
      <c r="L26" s="8">
        <f>SUM(L27:L37)</f>
        <v>238940.00000000003</v>
      </c>
      <c r="M26" s="8">
        <f>SUM(M27:M37)</f>
        <v>364396.6</v>
      </c>
    </row>
    <row r="27" spans="1:13" ht="15">
      <c r="A27" s="18">
        <v>19</v>
      </c>
      <c r="B27" s="3" t="s">
        <v>32</v>
      </c>
      <c r="C27" s="4">
        <v>15897</v>
      </c>
      <c r="D27" s="6">
        <v>95686.7</v>
      </c>
      <c r="E27" s="33">
        <v>315</v>
      </c>
      <c r="F27" s="33">
        <v>1800</v>
      </c>
      <c r="G27" s="7">
        <v>21000</v>
      </c>
      <c r="H27" s="6">
        <v>23200</v>
      </c>
      <c r="I27" s="6">
        <v>0</v>
      </c>
      <c r="J27" s="6">
        <v>13632</v>
      </c>
      <c r="K27" s="34">
        <f t="shared" si="3"/>
        <v>72912.6</v>
      </c>
      <c r="L27" s="2">
        <f t="shared" si="4"/>
        <v>6615</v>
      </c>
      <c r="M27" s="2">
        <f t="shared" si="4"/>
        <v>66297.6</v>
      </c>
    </row>
    <row r="28" spans="1:13" ht="15">
      <c r="A28" s="18">
        <v>20</v>
      </c>
      <c r="B28" s="9" t="s">
        <v>33</v>
      </c>
      <c r="C28" s="10">
        <v>11794</v>
      </c>
      <c r="D28" s="11">
        <v>263808.75</v>
      </c>
      <c r="E28" s="33">
        <v>887</v>
      </c>
      <c r="F28" s="33">
        <v>1674</v>
      </c>
      <c r="G28" s="12">
        <v>19677</v>
      </c>
      <c r="H28" s="11">
        <v>24000</v>
      </c>
      <c r="I28" s="11">
        <v>2132</v>
      </c>
      <c r="J28" s="11">
        <v>11280</v>
      </c>
      <c r="K28" s="34">
        <f t="shared" si="3"/>
        <v>78403.29999999999</v>
      </c>
      <c r="L28" s="2">
        <f t="shared" si="4"/>
        <v>19344.6</v>
      </c>
      <c r="M28" s="2">
        <f t="shared" si="4"/>
        <v>59058.7</v>
      </c>
    </row>
    <row r="29" spans="1:13" ht="15">
      <c r="A29" s="18">
        <v>21</v>
      </c>
      <c r="B29" s="3" t="s">
        <v>34</v>
      </c>
      <c r="C29" s="4">
        <v>33512</v>
      </c>
      <c r="D29" s="5">
        <v>528252.4</v>
      </c>
      <c r="E29" s="33">
        <v>538</v>
      </c>
      <c r="F29" s="33">
        <v>2312</v>
      </c>
      <c r="G29" s="7">
        <v>19582.5</v>
      </c>
      <c r="H29" s="6">
        <v>23890.5</v>
      </c>
      <c r="I29" s="6">
        <v>3247.8</v>
      </c>
      <c r="J29" s="6">
        <v>7559.3</v>
      </c>
      <c r="K29" s="34">
        <f t="shared" si="3"/>
        <v>84994.59999999999</v>
      </c>
      <c r="L29" s="2">
        <f t="shared" si="4"/>
        <v>12282.7</v>
      </c>
      <c r="M29" s="2">
        <f t="shared" si="4"/>
        <v>72711.9</v>
      </c>
    </row>
    <row r="30" spans="1:13" ht="19.5" customHeight="1">
      <c r="A30" s="18">
        <v>22</v>
      </c>
      <c r="B30" s="14" t="s">
        <v>35</v>
      </c>
      <c r="C30" s="10">
        <v>614</v>
      </c>
      <c r="D30" s="11">
        <v>18346.56</v>
      </c>
      <c r="E30" s="36">
        <v>0</v>
      </c>
      <c r="F30" s="36">
        <v>45</v>
      </c>
      <c r="G30" s="36">
        <v>0</v>
      </c>
      <c r="H30" s="11">
        <v>26155.2</v>
      </c>
      <c r="I30" s="11">
        <v>0</v>
      </c>
      <c r="J30" s="11">
        <v>33600</v>
      </c>
      <c r="K30" s="34">
        <f t="shared" si="3"/>
        <v>2689</v>
      </c>
      <c r="L30" s="2">
        <f t="shared" si="4"/>
        <v>0</v>
      </c>
      <c r="M30" s="2">
        <f t="shared" si="4"/>
        <v>2689</v>
      </c>
    </row>
    <row r="31" spans="1:13" ht="15">
      <c r="A31" s="18">
        <v>23</v>
      </c>
      <c r="B31" s="3" t="s">
        <v>36</v>
      </c>
      <c r="C31" s="4">
        <v>66488</v>
      </c>
      <c r="D31" s="6">
        <v>394824</v>
      </c>
      <c r="E31" s="33">
        <v>4125</v>
      </c>
      <c r="F31" s="33">
        <v>1565</v>
      </c>
      <c r="G31" s="7">
        <v>24422</v>
      </c>
      <c r="H31" s="6">
        <v>35500</v>
      </c>
      <c r="I31" s="6">
        <v>2500</v>
      </c>
      <c r="J31" s="6">
        <v>24000</v>
      </c>
      <c r="K31" s="34">
        <f t="shared" si="3"/>
        <v>204170.8</v>
      </c>
      <c r="L31" s="2">
        <f t="shared" si="4"/>
        <v>111053.3</v>
      </c>
      <c r="M31" s="2">
        <f t="shared" si="4"/>
        <v>93117.5</v>
      </c>
    </row>
    <row r="32" spans="1:13" ht="15">
      <c r="A32" s="18">
        <v>24</v>
      </c>
      <c r="B32" s="9" t="s">
        <v>37</v>
      </c>
      <c r="C32" s="10">
        <v>32072</v>
      </c>
      <c r="D32" s="11">
        <v>98100</v>
      </c>
      <c r="E32" s="33">
        <v>2790</v>
      </c>
      <c r="F32" s="33">
        <v>0</v>
      </c>
      <c r="G32" s="12">
        <v>12600</v>
      </c>
      <c r="H32" s="11">
        <v>0</v>
      </c>
      <c r="I32" s="11">
        <v>0</v>
      </c>
      <c r="J32" s="11">
        <v>0</v>
      </c>
      <c r="K32" s="34">
        <f t="shared" si="3"/>
        <v>35154</v>
      </c>
      <c r="L32" s="2">
        <f t="shared" si="4"/>
        <v>35154</v>
      </c>
      <c r="M32" s="2">
        <f t="shared" si="4"/>
        <v>0</v>
      </c>
    </row>
    <row r="33" spans="1:13" ht="15">
      <c r="A33" s="18">
        <v>25</v>
      </c>
      <c r="B33" s="3" t="s">
        <v>38</v>
      </c>
      <c r="C33" s="4">
        <v>46180</v>
      </c>
      <c r="D33" s="6">
        <v>1909082</v>
      </c>
      <c r="E33" s="33">
        <v>0</v>
      </c>
      <c r="F33" s="33">
        <v>972</v>
      </c>
      <c r="G33" s="7">
        <v>0</v>
      </c>
      <c r="H33" s="6">
        <v>26460</v>
      </c>
      <c r="I33" s="6">
        <v>0</v>
      </c>
      <c r="J33" s="6">
        <v>17280</v>
      </c>
      <c r="K33" s="34">
        <f t="shared" si="3"/>
        <v>42515.3</v>
      </c>
      <c r="L33" s="2">
        <f t="shared" si="4"/>
        <v>0</v>
      </c>
      <c r="M33" s="2">
        <f t="shared" si="4"/>
        <v>42515.3</v>
      </c>
    </row>
    <row r="34" spans="1:13" ht="15">
      <c r="A34" s="18">
        <v>26</v>
      </c>
      <c r="B34" s="13" t="s">
        <v>39</v>
      </c>
      <c r="C34" s="4">
        <v>28300</v>
      </c>
      <c r="D34" s="6">
        <v>214739.06</v>
      </c>
      <c r="E34" s="33">
        <v>279</v>
      </c>
      <c r="F34" s="33">
        <v>270</v>
      </c>
      <c r="G34" s="7">
        <v>18626.01</v>
      </c>
      <c r="H34" s="6">
        <v>35850</v>
      </c>
      <c r="I34" s="6">
        <v>0</v>
      </c>
      <c r="J34" s="6">
        <v>15840</v>
      </c>
      <c r="K34" s="34">
        <f t="shared" si="3"/>
        <v>19153</v>
      </c>
      <c r="L34" s="2">
        <f t="shared" si="4"/>
        <v>5196.7</v>
      </c>
      <c r="M34" s="2">
        <f t="shared" si="4"/>
        <v>13956.3</v>
      </c>
    </row>
    <row r="35" spans="1:13" ht="15">
      <c r="A35" s="18">
        <v>27</v>
      </c>
      <c r="B35" s="3" t="s">
        <v>40</v>
      </c>
      <c r="C35" s="4">
        <v>19800</v>
      </c>
      <c r="D35" s="6">
        <v>89467.31</v>
      </c>
      <c r="E35" s="33">
        <v>90</v>
      </c>
      <c r="F35" s="33">
        <v>270</v>
      </c>
      <c r="G35" s="7">
        <v>30408</v>
      </c>
      <c r="H35" s="6">
        <v>30450</v>
      </c>
      <c r="I35" s="6">
        <v>0</v>
      </c>
      <c r="J35" s="6">
        <v>13440</v>
      </c>
      <c r="K35" s="34">
        <f t="shared" si="3"/>
        <v>14587</v>
      </c>
      <c r="L35" s="2">
        <f t="shared" si="4"/>
        <v>2736.7</v>
      </c>
      <c r="M35" s="2">
        <f t="shared" si="4"/>
        <v>11850.3</v>
      </c>
    </row>
    <row r="36" spans="1:13" ht="15">
      <c r="A36" s="18">
        <v>28</v>
      </c>
      <c r="B36" s="3" t="s">
        <v>41</v>
      </c>
      <c r="C36" s="4">
        <v>15950</v>
      </c>
      <c r="D36" s="6">
        <v>153425.4</v>
      </c>
      <c r="E36" s="33">
        <v>990</v>
      </c>
      <c r="F36" s="33">
        <v>18</v>
      </c>
      <c r="G36" s="7">
        <v>15122</v>
      </c>
      <c r="H36" s="6">
        <v>30000</v>
      </c>
      <c r="I36" s="6">
        <v>900</v>
      </c>
      <c r="J36" s="6">
        <v>29760</v>
      </c>
      <c r="K36" s="34">
        <f t="shared" si="3"/>
        <v>16937.5</v>
      </c>
      <c r="L36" s="2">
        <f t="shared" si="4"/>
        <v>15861.8</v>
      </c>
      <c r="M36" s="2">
        <f t="shared" si="4"/>
        <v>1075.7</v>
      </c>
    </row>
    <row r="37" spans="1:13" ht="15">
      <c r="A37" s="18">
        <v>29</v>
      </c>
      <c r="B37" s="3" t="s">
        <v>42</v>
      </c>
      <c r="C37" s="4">
        <v>31494</v>
      </c>
      <c r="D37" s="6">
        <v>101795</v>
      </c>
      <c r="E37" s="33">
        <v>1991</v>
      </c>
      <c r="F37" s="33">
        <v>36</v>
      </c>
      <c r="G37" s="7">
        <v>15225</v>
      </c>
      <c r="H37" s="6">
        <v>18270</v>
      </c>
      <c r="I37" s="6">
        <v>192</v>
      </c>
      <c r="J37" s="6">
        <v>12960</v>
      </c>
      <c r="K37" s="34">
        <f t="shared" si="3"/>
        <v>31819.5</v>
      </c>
      <c r="L37" s="2">
        <f t="shared" si="4"/>
        <v>30695.2</v>
      </c>
      <c r="M37" s="2">
        <f t="shared" si="4"/>
        <v>1124.3</v>
      </c>
    </row>
    <row r="38" spans="1:13" ht="30.75">
      <c r="A38" s="18"/>
      <c r="B38" s="30" t="s">
        <v>43</v>
      </c>
      <c r="C38" s="31">
        <f>SUM(C39:C45)</f>
        <v>624961</v>
      </c>
      <c r="D38" s="32">
        <f aca="true" t="shared" si="6" ref="D38:I38">SUM(D39:D45)</f>
        <v>1153966.4500000002</v>
      </c>
      <c r="E38" s="33">
        <v>60311</v>
      </c>
      <c r="F38" s="33">
        <v>11139</v>
      </c>
      <c r="G38" s="32">
        <f t="shared" si="6"/>
        <v>91300</v>
      </c>
      <c r="H38" s="32">
        <f t="shared" si="6"/>
        <v>131550</v>
      </c>
      <c r="I38" s="32">
        <f t="shared" si="6"/>
        <v>4491</v>
      </c>
      <c r="J38" s="32">
        <v>41457.6</v>
      </c>
      <c r="K38" s="35">
        <f t="shared" si="3"/>
        <v>1039791.1000000001</v>
      </c>
      <c r="L38" s="8">
        <f>SUM(L39:L45)</f>
        <v>745615.3</v>
      </c>
      <c r="M38" s="8">
        <f>SUM(M39:M45)</f>
        <v>294175.8</v>
      </c>
    </row>
    <row r="39" spans="1:13" ht="15">
      <c r="A39" s="18">
        <v>30</v>
      </c>
      <c r="B39" s="13" t="s">
        <v>44</v>
      </c>
      <c r="C39" s="4">
        <v>248350</v>
      </c>
      <c r="D39" s="6">
        <v>167396</v>
      </c>
      <c r="E39" s="33">
        <v>27000</v>
      </c>
      <c r="F39" s="33">
        <v>2700</v>
      </c>
      <c r="G39" s="7">
        <v>11495</v>
      </c>
      <c r="H39" s="6">
        <v>19950</v>
      </c>
      <c r="I39" s="6">
        <v>500</v>
      </c>
      <c r="J39" s="6">
        <v>12480</v>
      </c>
      <c r="K39" s="34">
        <f t="shared" si="3"/>
        <v>411426</v>
      </c>
      <c r="L39" s="2">
        <f t="shared" si="4"/>
        <v>323865</v>
      </c>
      <c r="M39" s="2">
        <f t="shared" si="4"/>
        <v>87561</v>
      </c>
    </row>
    <row r="40" spans="1:13" ht="15">
      <c r="A40" s="18">
        <v>31</v>
      </c>
      <c r="B40" s="13" t="s">
        <v>45</v>
      </c>
      <c r="C40" s="4">
        <v>33720</v>
      </c>
      <c r="D40" s="6">
        <v>111234.7</v>
      </c>
      <c r="E40" s="33">
        <v>10499</v>
      </c>
      <c r="F40" s="33">
        <v>0</v>
      </c>
      <c r="G40" s="7">
        <v>16485</v>
      </c>
      <c r="H40" s="6">
        <v>0</v>
      </c>
      <c r="I40" s="6">
        <v>0</v>
      </c>
      <c r="J40" s="6">
        <v>0</v>
      </c>
      <c r="K40" s="34">
        <f t="shared" si="3"/>
        <v>173076</v>
      </c>
      <c r="L40" s="2">
        <f t="shared" si="4"/>
        <v>173076</v>
      </c>
      <c r="M40" s="2">
        <f t="shared" si="4"/>
        <v>0</v>
      </c>
    </row>
    <row r="41" spans="1:13" ht="30.75">
      <c r="A41" s="18">
        <v>32</v>
      </c>
      <c r="B41" s="13" t="s">
        <v>46</v>
      </c>
      <c r="C41" s="4">
        <v>15860</v>
      </c>
      <c r="D41" s="6">
        <v>163806.6</v>
      </c>
      <c r="E41" s="33">
        <v>3528</v>
      </c>
      <c r="F41" s="33">
        <v>270</v>
      </c>
      <c r="G41" s="7">
        <v>13020</v>
      </c>
      <c r="H41" s="6">
        <v>31500</v>
      </c>
      <c r="I41" s="6">
        <v>2000</v>
      </c>
      <c r="J41" s="6">
        <v>7680</v>
      </c>
      <c r="K41" s="34">
        <f t="shared" si="3"/>
        <v>63569.2</v>
      </c>
      <c r="L41" s="2">
        <f t="shared" si="4"/>
        <v>52990.6</v>
      </c>
      <c r="M41" s="2">
        <f t="shared" si="4"/>
        <v>10578.6</v>
      </c>
    </row>
    <row r="42" spans="1:13" ht="30.75">
      <c r="A42" s="18">
        <v>33</v>
      </c>
      <c r="B42" s="13" t="s">
        <v>47</v>
      </c>
      <c r="C42" s="4">
        <v>37467</v>
      </c>
      <c r="D42" s="6">
        <v>56525.5</v>
      </c>
      <c r="E42" s="33">
        <v>8589</v>
      </c>
      <c r="F42" s="33">
        <v>5190</v>
      </c>
      <c r="G42" s="7">
        <v>12600</v>
      </c>
      <c r="H42" s="11">
        <v>12600</v>
      </c>
      <c r="I42" s="11">
        <v>830</v>
      </c>
      <c r="J42" s="11">
        <v>960</v>
      </c>
      <c r="K42" s="34">
        <f t="shared" si="3"/>
        <v>185726.7</v>
      </c>
      <c r="L42" s="2">
        <f t="shared" si="4"/>
        <v>115350.3</v>
      </c>
      <c r="M42" s="2">
        <f t="shared" si="4"/>
        <v>70376.4</v>
      </c>
    </row>
    <row r="43" spans="1:13" ht="30.75">
      <c r="A43" s="18">
        <v>34</v>
      </c>
      <c r="B43" s="13" t="s">
        <v>48</v>
      </c>
      <c r="C43" s="4">
        <v>49405</v>
      </c>
      <c r="D43" s="6">
        <v>151380</v>
      </c>
      <c r="E43" s="33">
        <v>10381</v>
      </c>
      <c r="F43" s="33">
        <v>450</v>
      </c>
      <c r="G43" s="7">
        <v>6900</v>
      </c>
      <c r="H43" s="6">
        <v>18000</v>
      </c>
      <c r="I43" s="6">
        <v>400</v>
      </c>
      <c r="J43" s="6">
        <v>4032</v>
      </c>
      <c r="K43" s="34">
        <f t="shared" si="3"/>
        <v>85695.7</v>
      </c>
      <c r="L43" s="2">
        <f t="shared" si="4"/>
        <v>75781.3</v>
      </c>
      <c r="M43" s="2">
        <f t="shared" si="4"/>
        <v>9914.4</v>
      </c>
    </row>
    <row r="44" spans="1:13" ht="15">
      <c r="A44" s="18">
        <v>35</v>
      </c>
      <c r="B44" s="13" t="s">
        <v>49</v>
      </c>
      <c r="C44" s="4">
        <v>167246</v>
      </c>
      <c r="D44" s="6">
        <v>358297.27</v>
      </c>
      <c r="E44" s="33">
        <v>0</v>
      </c>
      <c r="F44" s="33">
        <v>2430</v>
      </c>
      <c r="G44" s="7">
        <v>16800</v>
      </c>
      <c r="H44" s="6">
        <v>31500</v>
      </c>
      <c r="I44" s="6">
        <v>310</v>
      </c>
      <c r="J44" s="6">
        <v>15360</v>
      </c>
      <c r="K44" s="34">
        <f t="shared" si="3"/>
        <v>113869.8</v>
      </c>
      <c r="L44" s="2">
        <f t="shared" si="4"/>
        <v>0</v>
      </c>
      <c r="M44" s="2">
        <f t="shared" si="4"/>
        <v>113869.8</v>
      </c>
    </row>
    <row r="45" spans="1:13" ht="15">
      <c r="A45" s="18">
        <v>36</v>
      </c>
      <c r="B45" s="13" t="s">
        <v>50</v>
      </c>
      <c r="C45" s="4">
        <v>72913</v>
      </c>
      <c r="D45" s="6">
        <v>145326.38</v>
      </c>
      <c r="E45" s="33">
        <v>315</v>
      </c>
      <c r="F45" s="33">
        <v>99</v>
      </c>
      <c r="G45" s="12">
        <v>14000</v>
      </c>
      <c r="H45" s="11">
        <v>18000</v>
      </c>
      <c r="I45" s="11">
        <v>451</v>
      </c>
      <c r="J45" s="11">
        <v>945.6</v>
      </c>
      <c r="K45" s="34">
        <f t="shared" si="3"/>
        <v>6427.700000000001</v>
      </c>
      <c r="L45" s="2">
        <f t="shared" si="4"/>
        <v>4552.1</v>
      </c>
      <c r="M45" s="2">
        <f t="shared" si="4"/>
        <v>1875.6</v>
      </c>
    </row>
    <row r="46" spans="1:13" ht="30.75">
      <c r="A46" s="18"/>
      <c r="B46" s="30" t="s">
        <v>51</v>
      </c>
      <c r="C46" s="31">
        <f>SUM(C47:C52)</f>
        <v>586883</v>
      </c>
      <c r="D46" s="32">
        <f aca="true" t="shared" si="7" ref="D46:I46">SUM(D47:D52)</f>
        <v>3197801.27</v>
      </c>
      <c r="E46" s="33">
        <v>15039</v>
      </c>
      <c r="F46" s="33">
        <v>7110</v>
      </c>
      <c r="G46" s="32">
        <f t="shared" si="7"/>
        <v>75583.44</v>
      </c>
      <c r="H46" s="32">
        <f t="shared" si="7"/>
        <v>67480</v>
      </c>
      <c r="I46" s="32">
        <f t="shared" si="7"/>
        <v>1075</v>
      </c>
      <c r="J46" s="32">
        <v>9465.6</v>
      </c>
      <c r="K46" s="35">
        <f t="shared" si="3"/>
        <v>400741.6</v>
      </c>
      <c r="L46" s="8">
        <f>SUM(L47:L52)</f>
        <v>220229</v>
      </c>
      <c r="M46" s="8">
        <f>SUM(M47:M52)</f>
        <v>180512.6</v>
      </c>
    </row>
    <row r="47" spans="1:13" ht="15">
      <c r="A47" s="18">
        <v>37</v>
      </c>
      <c r="B47" s="13" t="s">
        <v>52</v>
      </c>
      <c r="C47" s="4">
        <v>29824</v>
      </c>
      <c r="D47" s="6">
        <v>118500</v>
      </c>
      <c r="E47" s="33">
        <v>720</v>
      </c>
      <c r="F47" s="33">
        <v>1080</v>
      </c>
      <c r="G47" s="7">
        <v>15120</v>
      </c>
      <c r="H47" s="6">
        <v>28980</v>
      </c>
      <c r="I47" s="6">
        <v>275</v>
      </c>
      <c r="J47" s="6">
        <v>508.8</v>
      </c>
      <c r="K47" s="34">
        <f t="shared" si="3"/>
        <v>42932.3</v>
      </c>
      <c r="L47" s="2">
        <f t="shared" si="4"/>
        <v>11084.4</v>
      </c>
      <c r="M47" s="2">
        <f t="shared" si="4"/>
        <v>31847.9</v>
      </c>
    </row>
    <row r="48" spans="1:13" ht="15">
      <c r="A48" s="18">
        <v>38</v>
      </c>
      <c r="B48" s="13" t="s">
        <v>53</v>
      </c>
      <c r="C48" s="4">
        <v>17613</v>
      </c>
      <c r="D48" s="6">
        <v>31038.95</v>
      </c>
      <c r="E48" s="33">
        <v>270</v>
      </c>
      <c r="F48" s="33">
        <v>1530</v>
      </c>
      <c r="G48" s="7">
        <v>11221</v>
      </c>
      <c r="H48" s="6">
        <v>17500</v>
      </c>
      <c r="I48" s="6">
        <v>800</v>
      </c>
      <c r="J48" s="6">
        <v>4348.8</v>
      </c>
      <c r="K48" s="34">
        <f t="shared" si="3"/>
        <v>36674.399999999994</v>
      </c>
      <c r="L48" s="2">
        <f t="shared" si="4"/>
        <v>3245.7</v>
      </c>
      <c r="M48" s="2">
        <f t="shared" si="4"/>
        <v>33428.7</v>
      </c>
    </row>
    <row r="49" spans="1:13" ht="15">
      <c r="A49" s="18">
        <v>39</v>
      </c>
      <c r="B49" s="13" t="s">
        <v>54</v>
      </c>
      <c r="C49" s="4">
        <v>161586</v>
      </c>
      <c r="D49" s="6">
        <v>1596198.82</v>
      </c>
      <c r="E49" s="33">
        <v>0</v>
      </c>
      <c r="F49" s="33">
        <v>0</v>
      </c>
      <c r="G49" s="7">
        <v>0</v>
      </c>
      <c r="H49" s="6">
        <v>0</v>
      </c>
      <c r="I49" s="6">
        <v>0</v>
      </c>
      <c r="J49" s="6">
        <v>0</v>
      </c>
      <c r="K49" s="34">
        <f t="shared" si="3"/>
        <v>0</v>
      </c>
      <c r="L49" s="2">
        <f t="shared" si="4"/>
        <v>0</v>
      </c>
      <c r="M49" s="2">
        <f t="shared" si="4"/>
        <v>0</v>
      </c>
    </row>
    <row r="50" spans="1:13" ht="15">
      <c r="A50" s="18">
        <v>40</v>
      </c>
      <c r="B50" s="13" t="s">
        <v>55</v>
      </c>
      <c r="C50" s="4">
        <v>110546</v>
      </c>
      <c r="D50" s="6">
        <v>74552.8</v>
      </c>
      <c r="E50" s="33">
        <v>9000</v>
      </c>
      <c r="F50" s="33">
        <v>4500</v>
      </c>
      <c r="G50" s="7">
        <v>14000</v>
      </c>
      <c r="H50" s="6">
        <v>21000</v>
      </c>
      <c r="I50" s="6">
        <v>0</v>
      </c>
      <c r="J50" s="6">
        <v>4608</v>
      </c>
      <c r="K50" s="34">
        <f t="shared" si="3"/>
        <v>241236</v>
      </c>
      <c r="L50" s="2">
        <f t="shared" si="4"/>
        <v>126000</v>
      </c>
      <c r="M50" s="2">
        <f t="shared" si="4"/>
        <v>115236</v>
      </c>
    </row>
    <row r="51" spans="1:13" ht="15">
      <c r="A51" s="18">
        <v>41</v>
      </c>
      <c r="B51" s="13" t="s">
        <v>56</v>
      </c>
      <c r="C51" s="4">
        <v>91000</v>
      </c>
      <c r="D51" s="6">
        <v>417680.2</v>
      </c>
      <c r="E51" s="33">
        <v>4599</v>
      </c>
      <c r="F51" s="33">
        <v>0</v>
      </c>
      <c r="G51" s="7">
        <v>15435</v>
      </c>
      <c r="H51" s="6">
        <v>0</v>
      </c>
      <c r="I51" s="6">
        <v>0</v>
      </c>
      <c r="J51" s="6">
        <v>0</v>
      </c>
      <c r="K51" s="34">
        <f t="shared" si="3"/>
        <v>70985.6</v>
      </c>
      <c r="L51" s="2">
        <f t="shared" si="4"/>
        <v>70985.6</v>
      </c>
      <c r="M51" s="2">
        <f t="shared" si="4"/>
        <v>0</v>
      </c>
    </row>
    <row r="52" spans="1:13" ht="15">
      <c r="A52" s="18">
        <v>42</v>
      </c>
      <c r="B52" s="13" t="s">
        <v>57</v>
      </c>
      <c r="C52" s="4">
        <v>176314</v>
      </c>
      <c r="D52" s="6">
        <v>959830.5</v>
      </c>
      <c r="E52" s="33">
        <v>450</v>
      </c>
      <c r="F52" s="33">
        <v>0</v>
      </c>
      <c r="G52" s="7">
        <v>19807.44</v>
      </c>
      <c r="H52" s="6">
        <v>0</v>
      </c>
      <c r="I52" s="6">
        <v>0</v>
      </c>
      <c r="J52" s="6">
        <v>0</v>
      </c>
      <c r="K52" s="34">
        <f t="shared" si="3"/>
        <v>8913.3</v>
      </c>
      <c r="L52" s="2">
        <f t="shared" si="4"/>
        <v>8913.3</v>
      </c>
      <c r="M52" s="2">
        <f t="shared" si="4"/>
        <v>0</v>
      </c>
    </row>
    <row r="53" spans="1:13" ht="30.75">
      <c r="A53" s="18"/>
      <c r="B53" s="30" t="s">
        <v>58</v>
      </c>
      <c r="C53" s="31">
        <f>SUM(C54:C67)</f>
        <v>987130</v>
      </c>
      <c r="D53" s="32">
        <f aca="true" t="shared" si="8" ref="D53:I53">SUM(D54:D67)</f>
        <v>5368670.99</v>
      </c>
      <c r="E53" s="33">
        <v>47148</v>
      </c>
      <c r="F53" s="33">
        <v>5603</v>
      </c>
      <c r="G53" s="32">
        <f t="shared" si="8"/>
        <v>222319.54</v>
      </c>
      <c r="H53" s="32">
        <f t="shared" si="8"/>
        <v>349332.59</v>
      </c>
      <c r="I53" s="32">
        <f t="shared" si="8"/>
        <v>8465</v>
      </c>
      <c r="J53" s="32">
        <v>163711.9</v>
      </c>
      <c r="K53" s="35">
        <f t="shared" si="3"/>
        <v>938457.8000000002</v>
      </c>
      <c r="L53" s="8">
        <f>SUM(L54:L67)</f>
        <v>740613.5000000001</v>
      </c>
      <c r="M53" s="8">
        <f>SUM(M54:M67)</f>
        <v>197844.30000000002</v>
      </c>
    </row>
    <row r="54" spans="1:13" ht="15">
      <c r="A54" s="18">
        <v>43</v>
      </c>
      <c r="B54" s="13" t="s">
        <v>59</v>
      </c>
      <c r="C54" s="4">
        <v>110431</v>
      </c>
      <c r="D54" s="5">
        <v>40250.7</v>
      </c>
      <c r="E54" s="33">
        <v>6863</v>
      </c>
      <c r="F54" s="33">
        <v>0</v>
      </c>
      <c r="G54" s="37">
        <v>15687</v>
      </c>
      <c r="H54" s="5">
        <v>0</v>
      </c>
      <c r="I54" s="6">
        <v>400</v>
      </c>
      <c r="J54" s="6">
        <v>0</v>
      </c>
      <c r="K54" s="34">
        <f t="shared" si="3"/>
        <v>110405.1</v>
      </c>
      <c r="L54" s="2">
        <f t="shared" si="4"/>
        <v>110405.1</v>
      </c>
      <c r="M54" s="2">
        <f t="shared" si="4"/>
        <v>0</v>
      </c>
    </row>
    <row r="55" spans="1:13" ht="15">
      <c r="A55" s="18">
        <v>44</v>
      </c>
      <c r="B55" s="13" t="s">
        <v>60</v>
      </c>
      <c r="C55" s="4">
        <v>31152</v>
      </c>
      <c r="D55" s="6">
        <v>73553.2</v>
      </c>
      <c r="E55" s="33">
        <v>11700</v>
      </c>
      <c r="F55" s="33">
        <v>0</v>
      </c>
      <c r="G55" s="7">
        <v>13713</v>
      </c>
      <c r="H55" s="6">
        <v>0</v>
      </c>
      <c r="I55" s="6">
        <v>0</v>
      </c>
      <c r="J55" s="6">
        <v>0</v>
      </c>
      <c r="K55" s="34">
        <f t="shared" si="3"/>
        <v>160442.1</v>
      </c>
      <c r="L55" s="2">
        <f t="shared" si="4"/>
        <v>160442.1</v>
      </c>
      <c r="M55" s="2">
        <f t="shared" si="4"/>
        <v>0</v>
      </c>
    </row>
    <row r="56" spans="1:13" ht="15">
      <c r="A56" s="18">
        <v>45</v>
      </c>
      <c r="B56" s="3" t="s">
        <v>61</v>
      </c>
      <c r="C56" s="4">
        <v>15315</v>
      </c>
      <c r="D56" s="6">
        <v>204873.87</v>
      </c>
      <c r="E56" s="33">
        <v>2088</v>
      </c>
      <c r="F56" s="33">
        <v>900</v>
      </c>
      <c r="G56" s="7">
        <v>17000</v>
      </c>
      <c r="H56" s="6">
        <v>25000</v>
      </c>
      <c r="I56" s="6">
        <v>4000</v>
      </c>
      <c r="J56" s="6">
        <v>24000</v>
      </c>
      <c r="K56" s="34">
        <f t="shared" si="3"/>
        <v>87948</v>
      </c>
      <c r="L56" s="2">
        <f t="shared" si="4"/>
        <v>43848</v>
      </c>
      <c r="M56" s="2">
        <f t="shared" si="4"/>
        <v>44100</v>
      </c>
    </row>
    <row r="57" spans="1:13" ht="15">
      <c r="A57" s="18">
        <v>46</v>
      </c>
      <c r="B57" s="3" t="s">
        <v>62</v>
      </c>
      <c r="C57" s="4">
        <v>46667</v>
      </c>
      <c r="D57" s="6">
        <v>266745.7</v>
      </c>
      <c r="E57" s="33">
        <v>3465</v>
      </c>
      <c r="F57" s="33">
        <v>360</v>
      </c>
      <c r="G57" s="7">
        <v>14711</v>
      </c>
      <c r="H57" s="6">
        <v>28350</v>
      </c>
      <c r="I57" s="6">
        <v>300</v>
      </c>
      <c r="J57" s="6">
        <v>25920</v>
      </c>
      <c r="K57" s="34">
        <f t="shared" si="3"/>
        <v>71550.3</v>
      </c>
      <c r="L57" s="2">
        <f t="shared" si="4"/>
        <v>52013.1</v>
      </c>
      <c r="M57" s="2">
        <f t="shared" si="4"/>
        <v>19537.2</v>
      </c>
    </row>
    <row r="58" spans="1:13" ht="15">
      <c r="A58" s="18">
        <v>47</v>
      </c>
      <c r="B58" s="3" t="s">
        <v>63</v>
      </c>
      <c r="C58" s="4">
        <v>74018</v>
      </c>
      <c r="D58" s="6">
        <v>760000</v>
      </c>
      <c r="E58" s="33">
        <v>3600</v>
      </c>
      <c r="F58" s="33">
        <v>90</v>
      </c>
      <c r="G58" s="7">
        <v>13020</v>
      </c>
      <c r="H58" s="6">
        <v>50000</v>
      </c>
      <c r="I58" s="6">
        <v>250</v>
      </c>
      <c r="J58" s="6">
        <v>19200</v>
      </c>
      <c r="K58" s="34">
        <f t="shared" si="3"/>
        <v>54000</v>
      </c>
      <c r="L58" s="2">
        <f t="shared" si="4"/>
        <v>47772</v>
      </c>
      <c r="M58" s="2">
        <f t="shared" si="4"/>
        <v>6228</v>
      </c>
    </row>
    <row r="59" spans="1:13" ht="15">
      <c r="A59" s="18">
        <v>48</v>
      </c>
      <c r="B59" s="3" t="s">
        <v>64</v>
      </c>
      <c r="C59" s="4">
        <v>48652</v>
      </c>
      <c r="D59" s="6">
        <v>271307.47</v>
      </c>
      <c r="E59" s="33">
        <v>1800</v>
      </c>
      <c r="F59" s="33">
        <v>54</v>
      </c>
      <c r="G59" s="7">
        <v>12304.4</v>
      </c>
      <c r="H59" s="6">
        <v>44000</v>
      </c>
      <c r="I59" s="6">
        <v>0</v>
      </c>
      <c r="J59" s="6">
        <v>9325.4</v>
      </c>
      <c r="K59" s="34">
        <f t="shared" si="3"/>
        <v>25027.5</v>
      </c>
      <c r="L59" s="2">
        <f t="shared" si="4"/>
        <v>22147.9</v>
      </c>
      <c r="M59" s="2">
        <f t="shared" si="4"/>
        <v>2879.6</v>
      </c>
    </row>
    <row r="60" spans="1:13" ht="15">
      <c r="A60" s="18">
        <v>49</v>
      </c>
      <c r="B60" s="13" t="s">
        <v>65</v>
      </c>
      <c r="C60" s="4">
        <v>19051</v>
      </c>
      <c r="D60" s="6">
        <v>238468.2</v>
      </c>
      <c r="E60" s="33">
        <v>0</v>
      </c>
      <c r="F60" s="33">
        <v>0</v>
      </c>
      <c r="G60" s="12">
        <v>21200</v>
      </c>
      <c r="H60" s="11">
        <v>60000</v>
      </c>
      <c r="I60" s="11">
        <v>340</v>
      </c>
      <c r="J60" s="11">
        <v>15360</v>
      </c>
      <c r="K60" s="34">
        <f t="shared" si="3"/>
        <v>0</v>
      </c>
      <c r="L60" s="2">
        <f t="shared" si="4"/>
        <v>0</v>
      </c>
      <c r="M60" s="2">
        <f t="shared" si="4"/>
        <v>0</v>
      </c>
    </row>
    <row r="61" spans="1:13" ht="15">
      <c r="A61" s="18">
        <v>50</v>
      </c>
      <c r="B61" s="3" t="s">
        <v>66</v>
      </c>
      <c r="C61" s="4">
        <v>36831</v>
      </c>
      <c r="D61" s="6">
        <v>666810.25</v>
      </c>
      <c r="E61" s="33">
        <v>2703</v>
      </c>
      <c r="F61" s="33">
        <v>1800</v>
      </c>
      <c r="G61" s="7">
        <v>15984</v>
      </c>
      <c r="H61" s="6">
        <v>25000</v>
      </c>
      <c r="I61" s="6">
        <v>0</v>
      </c>
      <c r="J61" s="6">
        <v>4800</v>
      </c>
      <c r="K61" s="34">
        <f t="shared" si="3"/>
        <v>96844.8</v>
      </c>
      <c r="L61" s="2">
        <f t="shared" si="4"/>
        <v>43204.8</v>
      </c>
      <c r="M61" s="2">
        <f t="shared" si="4"/>
        <v>53640</v>
      </c>
    </row>
    <row r="62" spans="1:13" ht="15">
      <c r="A62" s="18">
        <v>51</v>
      </c>
      <c r="B62" s="3" t="s">
        <v>67</v>
      </c>
      <c r="C62" s="4">
        <v>130000</v>
      </c>
      <c r="D62" s="6">
        <v>518</v>
      </c>
      <c r="E62" s="33">
        <v>3600</v>
      </c>
      <c r="F62" s="33">
        <v>0</v>
      </c>
      <c r="G62" s="7">
        <v>20923.98</v>
      </c>
      <c r="H62" s="6">
        <v>0</v>
      </c>
      <c r="I62" s="6">
        <v>0</v>
      </c>
      <c r="J62" s="6">
        <v>0</v>
      </c>
      <c r="K62" s="34">
        <f t="shared" si="3"/>
        <v>75326.3</v>
      </c>
      <c r="L62" s="2">
        <f t="shared" si="4"/>
        <v>75326.3</v>
      </c>
      <c r="M62" s="2">
        <f t="shared" si="4"/>
        <v>0</v>
      </c>
    </row>
    <row r="63" spans="1:13" ht="15">
      <c r="A63" s="18">
        <v>52</v>
      </c>
      <c r="B63" s="3" t="s">
        <v>68</v>
      </c>
      <c r="C63" s="4">
        <v>26697</v>
      </c>
      <c r="D63" s="6">
        <v>344988.7</v>
      </c>
      <c r="E63" s="33">
        <v>0</v>
      </c>
      <c r="F63" s="33">
        <v>194</v>
      </c>
      <c r="G63" s="7">
        <v>13845</v>
      </c>
      <c r="H63" s="6">
        <v>28000</v>
      </c>
      <c r="I63" s="6">
        <v>0</v>
      </c>
      <c r="J63" s="6">
        <v>12480</v>
      </c>
      <c r="K63" s="34">
        <f t="shared" si="3"/>
        <v>7853.1</v>
      </c>
      <c r="L63" s="2">
        <f t="shared" si="4"/>
        <v>0</v>
      </c>
      <c r="M63" s="2">
        <f t="shared" si="4"/>
        <v>7853.1</v>
      </c>
    </row>
    <row r="64" spans="1:13" ht="15">
      <c r="A64" s="18">
        <v>53</v>
      </c>
      <c r="B64" s="13" t="s">
        <v>69</v>
      </c>
      <c r="C64" s="4">
        <v>128140</v>
      </c>
      <c r="D64" s="6">
        <v>670781.2</v>
      </c>
      <c r="E64" s="33">
        <v>2250</v>
      </c>
      <c r="F64" s="33">
        <v>900</v>
      </c>
      <c r="G64" s="7">
        <v>17152.59</v>
      </c>
      <c r="H64" s="6">
        <v>17152.59</v>
      </c>
      <c r="I64" s="6">
        <v>896</v>
      </c>
      <c r="J64" s="6">
        <v>6048</v>
      </c>
      <c r="K64" s="34">
        <f t="shared" si="3"/>
        <v>61489.8</v>
      </c>
      <c r="L64" s="2">
        <f t="shared" si="4"/>
        <v>40609.3</v>
      </c>
      <c r="M64" s="2">
        <f t="shared" si="4"/>
        <v>20880.5</v>
      </c>
    </row>
    <row r="65" spans="1:13" ht="15">
      <c r="A65" s="18">
        <v>54</v>
      </c>
      <c r="B65" s="3" t="s">
        <v>70</v>
      </c>
      <c r="C65" s="4">
        <v>175399</v>
      </c>
      <c r="D65" s="6">
        <v>835124.9</v>
      </c>
      <c r="E65" s="33">
        <v>3029</v>
      </c>
      <c r="F65" s="33">
        <v>135</v>
      </c>
      <c r="G65" s="7">
        <v>16023.57</v>
      </c>
      <c r="H65" s="6">
        <v>25830</v>
      </c>
      <c r="I65" s="6">
        <v>0</v>
      </c>
      <c r="J65" s="6">
        <v>28338.4</v>
      </c>
      <c r="K65" s="34">
        <f t="shared" si="3"/>
        <v>55848.1</v>
      </c>
      <c r="L65" s="2">
        <f t="shared" si="4"/>
        <v>48535.4</v>
      </c>
      <c r="M65" s="2">
        <f t="shared" si="4"/>
        <v>7312.7</v>
      </c>
    </row>
    <row r="66" spans="1:13" ht="15">
      <c r="A66" s="18">
        <v>55</v>
      </c>
      <c r="B66" s="3" t="s">
        <v>71</v>
      </c>
      <c r="C66" s="4">
        <v>111777</v>
      </c>
      <c r="D66" s="6">
        <v>621248.8</v>
      </c>
      <c r="E66" s="33">
        <v>4251</v>
      </c>
      <c r="F66" s="33">
        <v>900</v>
      </c>
      <c r="G66" s="7">
        <v>13755</v>
      </c>
      <c r="H66" s="6">
        <v>21000</v>
      </c>
      <c r="I66" s="6">
        <v>1279</v>
      </c>
      <c r="J66" s="6">
        <v>7680</v>
      </c>
      <c r="K66" s="34">
        <f t="shared" si="3"/>
        <v>89721.5</v>
      </c>
      <c r="L66" s="2">
        <f t="shared" si="4"/>
        <v>63909.5</v>
      </c>
      <c r="M66" s="2">
        <f t="shared" si="4"/>
        <v>25812</v>
      </c>
    </row>
    <row r="67" spans="1:13" ht="15">
      <c r="A67" s="18">
        <v>56</v>
      </c>
      <c r="B67" s="13" t="s">
        <v>72</v>
      </c>
      <c r="C67" s="4">
        <v>33000</v>
      </c>
      <c r="D67" s="6">
        <v>374000</v>
      </c>
      <c r="E67" s="33">
        <v>1800</v>
      </c>
      <c r="F67" s="33">
        <v>270</v>
      </c>
      <c r="G67" s="7">
        <v>17000</v>
      </c>
      <c r="H67" s="6">
        <v>25000</v>
      </c>
      <c r="I67" s="6">
        <v>1000</v>
      </c>
      <c r="J67" s="6">
        <v>10560</v>
      </c>
      <c r="K67" s="34">
        <f t="shared" si="3"/>
        <v>42001.2</v>
      </c>
      <c r="L67" s="2">
        <f t="shared" si="4"/>
        <v>32400</v>
      </c>
      <c r="M67" s="2">
        <f t="shared" si="4"/>
        <v>9601.2</v>
      </c>
    </row>
    <row r="68" spans="1:13" ht="30.75">
      <c r="A68" s="18"/>
      <c r="B68" s="30" t="s">
        <v>73</v>
      </c>
      <c r="C68" s="31">
        <f>SUM(C69:C74)</f>
        <v>503538</v>
      </c>
      <c r="D68" s="32">
        <f aca="true" t="shared" si="9" ref="D68:I68">SUM(D69:D74)</f>
        <v>4467352.149999999</v>
      </c>
      <c r="E68" s="33">
        <v>3690</v>
      </c>
      <c r="F68" s="33">
        <v>1175</v>
      </c>
      <c r="G68" s="32">
        <f t="shared" si="9"/>
        <v>101369</v>
      </c>
      <c r="H68" s="32">
        <f t="shared" si="9"/>
        <v>203443.54</v>
      </c>
      <c r="I68" s="32">
        <f t="shared" si="9"/>
        <v>8000</v>
      </c>
      <c r="J68" s="32">
        <v>145471.2</v>
      </c>
      <c r="K68" s="35">
        <f t="shared" si="3"/>
        <v>154120.4</v>
      </c>
      <c r="L68" s="8">
        <f>SUM(L69:L74)</f>
        <v>70597</v>
      </c>
      <c r="M68" s="8">
        <f>SUM(M69:M74)</f>
        <v>83523.4</v>
      </c>
    </row>
    <row r="69" spans="1:13" ht="15">
      <c r="A69" s="18">
        <v>57</v>
      </c>
      <c r="B69" s="3" t="s">
        <v>74</v>
      </c>
      <c r="C69" s="4">
        <v>53795</v>
      </c>
      <c r="D69" s="6">
        <v>243625</v>
      </c>
      <c r="E69" s="33">
        <v>2250</v>
      </c>
      <c r="F69" s="33">
        <v>0</v>
      </c>
      <c r="G69" s="7">
        <v>14061</v>
      </c>
      <c r="H69" s="6">
        <v>0</v>
      </c>
      <c r="I69" s="6">
        <v>0</v>
      </c>
      <c r="J69" s="6">
        <v>0</v>
      </c>
      <c r="K69" s="34">
        <f t="shared" si="3"/>
        <v>31637.3</v>
      </c>
      <c r="L69" s="2">
        <f t="shared" si="4"/>
        <v>31637.3</v>
      </c>
      <c r="M69" s="2">
        <f t="shared" si="4"/>
        <v>0</v>
      </c>
    </row>
    <row r="70" spans="1:13" ht="15">
      <c r="A70" s="18">
        <v>58</v>
      </c>
      <c r="B70" s="3" t="s">
        <v>75</v>
      </c>
      <c r="C70" s="4">
        <v>148705</v>
      </c>
      <c r="D70" s="6">
        <v>1375258.1</v>
      </c>
      <c r="E70" s="33">
        <v>315</v>
      </c>
      <c r="F70" s="33">
        <v>320</v>
      </c>
      <c r="G70" s="7">
        <v>15171</v>
      </c>
      <c r="H70" s="6">
        <v>50351</v>
      </c>
      <c r="I70" s="6">
        <v>1000</v>
      </c>
      <c r="J70" s="6">
        <v>19200</v>
      </c>
      <c r="K70" s="34">
        <f t="shared" si="3"/>
        <v>27350.199999999997</v>
      </c>
      <c r="L70" s="2">
        <f t="shared" si="4"/>
        <v>5093.9</v>
      </c>
      <c r="M70" s="2">
        <f t="shared" si="4"/>
        <v>22256.3</v>
      </c>
    </row>
    <row r="71" spans="1:13" ht="15">
      <c r="A71" s="18">
        <v>59</v>
      </c>
      <c r="B71" s="13" t="s">
        <v>76</v>
      </c>
      <c r="C71" s="4">
        <v>63840</v>
      </c>
      <c r="D71" s="6">
        <v>860700</v>
      </c>
      <c r="E71" s="33">
        <v>1035</v>
      </c>
      <c r="F71" s="33">
        <v>90</v>
      </c>
      <c r="G71" s="7">
        <v>28300</v>
      </c>
      <c r="H71" s="6">
        <v>37950</v>
      </c>
      <c r="I71" s="6">
        <v>0</v>
      </c>
      <c r="J71" s="6">
        <v>25680</v>
      </c>
      <c r="K71" s="34">
        <f t="shared" si="3"/>
        <v>35017.2</v>
      </c>
      <c r="L71" s="2">
        <f t="shared" si="4"/>
        <v>29290.5</v>
      </c>
      <c r="M71" s="2">
        <f t="shared" si="4"/>
        <v>5726.7</v>
      </c>
    </row>
    <row r="72" spans="1:13" ht="15">
      <c r="A72" s="18">
        <v>60</v>
      </c>
      <c r="B72" s="13" t="s">
        <v>77</v>
      </c>
      <c r="C72" s="4">
        <v>66350</v>
      </c>
      <c r="D72" s="6">
        <v>1099004.6</v>
      </c>
      <c r="E72" s="33">
        <v>90</v>
      </c>
      <c r="F72" s="33">
        <v>135</v>
      </c>
      <c r="G72" s="7">
        <v>43837</v>
      </c>
      <c r="H72" s="6">
        <v>43837</v>
      </c>
      <c r="I72" s="6">
        <v>7000</v>
      </c>
      <c r="J72" s="6">
        <v>48000</v>
      </c>
      <c r="K72" s="34">
        <f t="shared" si="3"/>
        <v>16973.3</v>
      </c>
      <c r="L72" s="2">
        <f t="shared" si="4"/>
        <v>4575.3</v>
      </c>
      <c r="M72" s="2">
        <f t="shared" si="4"/>
        <v>12398</v>
      </c>
    </row>
    <row r="73" spans="1:13" ht="15">
      <c r="A73" s="18">
        <v>61</v>
      </c>
      <c r="B73" s="3" t="s">
        <v>78</v>
      </c>
      <c r="C73" s="4">
        <v>11728</v>
      </c>
      <c r="D73" s="6">
        <v>658613.85</v>
      </c>
      <c r="E73" s="33">
        <v>0</v>
      </c>
      <c r="F73" s="33">
        <v>0</v>
      </c>
      <c r="G73" s="7">
        <v>0</v>
      </c>
      <c r="H73" s="6">
        <v>39305.54</v>
      </c>
      <c r="I73" s="6">
        <v>0</v>
      </c>
      <c r="J73" s="6">
        <v>16111.2</v>
      </c>
      <c r="K73" s="34">
        <f aca="true" t="shared" si="10" ref="K73:K102">L73+M73</f>
        <v>0</v>
      </c>
      <c r="L73" s="2">
        <f t="shared" si="4"/>
        <v>0</v>
      </c>
      <c r="M73" s="2">
        <f t="shared" si="4"/>
        <v>0</v>
      </c>
    </row>
    <row r="74" spans="1:13" ht="15">
      <c r="A74" s="18">
        <v>62</v>
      </c>
      <c r="B74" s="3" t="s">
        <v>79</v>
      </c>
      <c r="C74" s="4">
        <v>159120</v>
      </c>
      <c r="D74" s="6">
        <v>230150.6</v>
      </c>
      <c r="E74" s="33">
        <v>0</v>
      </c>
      <c r="F74" s="33">
        <v>630</v>
      </c>
      <c r="G74" s="7">
        <v>0</v>
      </c>
      <c r="H74" s="6">
        <v>32000</v>
      </c>
      <c r="I74" s="6">
        <v>0</v>
      </c>
      <c r="J74" s="6">
        <v>36480</v>
      </c>
      <c r="K74" s="34">
        <f t="shared" si="10"/>
        <v>43142.4</v>
      </c>
      <c r="L74" s="2">
        <f t="shared" si="4"/>
        <v>0</v>
      </c>
      <c r="M74" s="2">
        <f t="shared" si="4"/>
        <v>43142.4</v>
      </c>
    </row>
    <row r="75" spans="1:13" ht="30.75">
      <c r="A75" s="18"/>
      <c r="B75" s="30" t="s">
        <v>80</v>
      </c>
      <c r="C75" s="31">
        <f>SUM(C76:C87)</f>
        <v>884877</v>
      </c>
      <c r="D75" s="32">
        <f aca="true" t="shared" si="11" ref="D75:I75">SUM(D76:D87)</f>
        <v>4298273.96</v>
      </c>
      <c r="E75" s="33">
        <v>57251</v>
      </c>
      <c r="F75" s="33">
        <v>5067</v>
      </c>
      <c r="G75" s="32">
        <f t="shared" si="11"/>
        <v>176278.8</v>
      </c>
      <c r="H75" s="32">
        <f t="shared" si="11"/>
        <v>281852</v>
      </c>
      <c r="I75" s="32">
        <f t="shared" si="11"/>
        <v>24671.4</v>
      </c>
      <c r="J75" s="32">
        <v>418656</v>
      </c>
      <c r="K75" s="35">
        <f t="shared" si="10"/>
        <v>1203673.2</v>
      </c>
      <c r="L75" s="8">
        <f>SUM(L76:L87)</f>
        <v>880365.2</v>
      </c>
      <c r="M75" s="8">
        <f>SUM(M76:M87)</f>
        <v>323308</v>
      </c>
    </row>
    <row r="76" spans="1:13" ht="15">
      <c r="A76" s="18">
        <v>63</v>
      </c>
      <c r="B76" s="3" t="s">
        <v>81</v>
      </c>
      <c r="C76" s="4">
        <v>27219</v>
      </c>
      <c r="D76" s="6">
        <v>74240.9</v>
      </c>
      <c r="E76" s="33">
        <v>900</v>
      </c>
      <c r="F76" s="33">
        <v>1080</v>
      </c>
      <c r="G76" s="7">
        <v>11930</v>
      </c>
      <c r="H76" s="6">
        <v>35712</v>
      </c>
      <c r="I76" s="6">
        <v>1000</v>
      </c>
      <c r="J76" s="6">
        <v>18240</v>
      </c>
      <c r="K76" s="34">
        <f t="shared" si="10"/>
        <v>69905.2</v>
      </c>
      <c r="L76" s="2">
        <f t="shared" si="4"/>
        <v>11637</v>
      </c>
      <c r="M76" s="2">
        <f t="shared" si="4"/>
        <v>58268.2</v>
      </c>
    </row>
    <row r="77" spans="1:13" ht="15">
      <c r="A77" s="18">
        <v>64</v>
      </c>
      <c r="B77" s="13" t="s">
        <v>82</v>
      </c>
      <c r="C77" s="4">
        <v>65863</v>
      </c>
      <c r="D77" s="6">
        <v>193786.3</v>
      </c>
      <c r="E77" s="33">
        <v>3600</v>
      </c>
      <c r="F77" s="33">
        <v>180</v>
      </c>
      <c r="G77" s="7">
        <v>15100</v>
      </c>
      <c r="H77" s="6">
        <v>25000</v>
      </c>
      <c r="I77" s="6">
        <v>0</v>
      </c>
      <c r="J77" s="6">
        <v>33600</v>
      </c>
      <c r="K77" s="34">
        <f t="shared" si="10"/>
        <v>64908</v>
      </c>
      <c r="L77" s="2">
        <f t="shared" si="4"/>
        <v>54360</v>
      </c>
      <c r="M77" s="2">
        <f t="shared" si="4"/>
        <v>10548</v>
      </c>
    </row>
    <row r="78" spans="1:13" ht="15">
      <c r="A78" s="18">
        <v>65</v>
      </c>
      <c r="B78" s="3" t="s">
        <v>83</v>
      </c>
      <c r="C78" s="4">
        <v>30947</v>
      </c>
      <c r="D78" s="6">
        <v>103337</v>
      </c>
      <c r="E78" s="33">
        <v>14799</v>
      </c>
      <c r="F78" s="33">
        <v>900</v>
      </c>
      <c r="G78" s="7">
        <v>10630</v>
      </c>
      <c r="H78" s="6">
        <v>35500</v>
      </c>
      <c r="I78" s="6">
        <v>1000</v>
      </c>
      <c r="J78" s="6">
        <v>43200</v>
      </c>
      <c r="K78" s="34">
        <f t="shared" si="10"/>
        <v>242942.4</v>
      </c>
      <c r="L78" s="2">
        <f t="shared" si="4"/>
        <v>172112.4</v>
      </c>
      <c r="M78" s="2">
        <f t="shared" si="4"/>
        <v>70830</v>
      </c>
    </row>
    <row r="79" spans="1:13" ht="15">
      <c r="A79" s="18">
        <v>66</v>
      </c>
      <c r="B79" s="3" t="s">
        <v>84</v>
      </c>
      <c r="C79" s="4">
        <v>24829</v>
      </c>
      <c r="D79" s="6">
        <v>155352</v>
      </c>
      <c r="E79" s="33">
        <v>3600</v>
      </c>
      <c r="F79" s="33">
        <v>90</v>
      </c>
      <c r="G79" s="7">
        <v>15323</v>
      </c>
      <c r="H79" s="6">
        <v>25000</v>
      </c>
      <c r="I79" s="6">
        <v>0</v>
      </c>
      <c r="J79" s="6">
        <v>76800</v>
      </c>
      <c r="K79" s="34">
        <f t="shared" si="10"/>
        <v>64324.8</v>
      </c>
      <c r="L79" s="2">
        <f t="shared" si="4"/>
        <v>55162.8</v>
      </c>
      <c r="M79" s="2">
        <f t="shared" si="4"/>
        <v>9162</v>
      </c>
    </row>
    <row r="80" spans="1:13" ht="15">
      <c r="A80" s="18">
        <v>67</v>
      </c>
      <c r="B80" s="3" t="s">
        <v>85</v>
      </c>
      <c r="C80" s="4">
        <v>107234</v>
      </c>
      <c r="D80" s="6">
        <v>240000</v>
      </c>
      <c r="E80" s="33">
        <v>6300</v>
      </c>
      <c r="F80" s="33">
        <v>900</v>
      </c>
      <c r="G80" s="7">
        <v>12000</v>
      </c>
      <c r="H80" s="6">
        <v>43000</v>
      </c>
      <c r="I80" s="6">
        <v>3000</v>
      </c>
      <c r="J80" s="6">
        <v>33216</v>
      </c>
      <c r="K80" s="34">
        <f t="shared" si="10"/>
        <v>163094.4</v>
      </c>
      <c r="L80" s="2">
        <f t="shared" si="4"/>
        <v>94500</v>
      </c>
      <c r="M80" s="2">
        <f t="shared" si="4"/>
        <v>68594.4</v>
      </c>
    </row>
    <row r="81" spans="1:13" ht="15">
      <c r="A81" s="18">
        <v>68</v>
      </c>
      <c r="B81" s="3" t="s">
        <v>86</v>
      </c>
      <c r="C81" s="4">
        <v>75615</v>
      </c>
      <c r="D81" s="6">
        <v>338855.2</v>
      </c>
      <c r="E81" s="33">
        <v>2700</v>
      </c>
      <c r="F81" s="33">
        <v>225</v>
      </c>
      <c r="G81" s="7">
        <v>17514</v>
      </c>
      <c r="H81" s="6">
        <v>31500</v>
      </c>
      <c r="I81" s="6">
        <v>7350</v>
      </c>
      <c r="J81" s="6">
        <v>72000</v>
      </c>
      <c r="K81" s="34">
        <f t="shared" si="10"/>
        <v>90420.3</v>
      </c>
      <c r="L81" s="2">
        <f t="shared" si="4"/>
        <v>67132.8</v>
      </c>
      <c r="M81" s="2">
        <f t="shared" si="4"/>
        <v>23287.5</v>
      </c>
    </row>
    <row r="82" spans="1:13" ht="15">
      <c r="A82" s="18">
        <v>69</v>
      </c>
      <c r="B82" s="3" t="s">
        <v>87</v>
      </c>
      <c r="C82" s="4">
        <v>122999</v>
      </c>
      <c r="D82" s="6">
        <v>789344.5</v>
      </c>
      <c r="E82" s="33">
        <v>1224</v>
      </c>
      <c r="F82" s="33">
        <v>0</v>
      </c>
      <c r="G82" s="7">
        <v>12241.8</v>
      </c>
      <c r="H82" s="6">
        <v>0</v>
      </c>
      <c r="I82" s="6">
        <v>9261.4</v>
      </c>
      <c r="J82" s="6">
        <v>0</v>
      </c>
      <c r="K82" s="34">
        <f t="shared" si="10"/>
        <v>26319.9</v>
      </c>
      <c r="L82" s="2">
        <f t="shared" si="4"/>
        <v>26319.9</v>
      </c>
      <c r="M82" s="2">
        <f t="shared" si="4"/>
        <v>0</v>
      </c>
    </row>
    <row r="83" spans="1:13" ht="15">
      <c r="A83" s="18">
        <v>70</v>
      </c>
      <c r="B83" s="3" t="s">
        <v>88</v>
      </c>
      <c r="C83" s="4">
        <v>49000</v>
      </c>
      <c r="D83" s="6">
        <v>785909.18</v>
      </c>
      <c r="E83" s="33">
        <v>4580</v>
      </c>
      <c r="F83" s="33">
        <v>117</v>
      </c>
      <c r="G83" s="7">
        <v>14490</v>
      </c>
      <c r="H83" s="6">
        <v>15750</v>
      </c>
      <c r="I83" s="6">
        <v>0</v>
      </c>
      <c r="J83" s="6">
        <v>37440</v>
      </c>
      <c r="K83" s="34">
        <f t="shared" si="10"/>
        <v>72587.4</v>
      </c>
      <c r="L83" s="2">
        <f t="shared" si="4"/>
        <v>66364.2</v>
      </c>
      <c r="M83" s="2">
        <f t="shared" si="4"/>
        <v>6223.2</v>
      </c>
    </row>
    <row r="84" spans="1:13" ht="15">
      <c r="A84" s="18">
        <v>71</v>
      </c>
      <c r="B84" s="3" t="s">
        <v>89</v>
      </c>
      <c r="C84" s="4">
        <v>97741</v>
      </c>
      <c r="D84" s="6">
        <v>594611.84</v>
      </c>
      <c r="E84" s="33">
        <v>2880</v>
      </c>
      <c r="F84" s="33">
        <v>135</v>
      </c>
      <c r="G84" s="7">
        <v>18140</v>
      </c>
      <c r="H84" s="6">
        <v>18140</v>
      </c>
      <c r="I84" s="6">
        <v>1000</v>
      </c>
      <c r="J84" s="6">
        <v>38400</v>
      </c>
      <c r="K84" s="34">
        <f t="shared" si="10"/>
        <v>62756.1</v>
      </c>
      <c r="L84" s="2">
        <f t="shared" si="4"/>
        <v>55123.2</v>
      </c>
      <c r="M84" s="2">
        <f t="shared" si="4"/>
        <v>7632.9</v>
      </c>
    </row>
    <row r="85" spans="1:13" ht="15">
      <c r="A85" s="18">
        <v>72</v>
      </c>
      <c r="B85" s="3" t="s">
        <v>90</v>
      </c>
      <c r="C85" s="4">
        <v>161681</v>
      </c>
      <c r="D85" s="6">
        <v>435688.38</v>
      </c>
      <c r="E85" s="33">
        <v>9000</v>
      </c>
      <c r="F85" s="33">
        <v>90</v>
      </c>
      <c r="G85" s="7">
        <v>15330</v>
      </c>
      <c r="H85" s="6">
        <v>0</v>
      </c>
      <c r="I85" s="6">
        <v>0</v>
      </c>
      <c r="J85" s="6">
        <v>16320</v>
      </c>
      <c r="K85" s="34">
        <f t="shared" si="10"/>
        <v>139438.8</v>
      </c>
      <c r="L85" s="2">
        <f t="shared" si="4"/>
        <v>137970</v>
      </c>
      <c r="M85" s="2">
        <f t="shared" si="4"/>
        <v>1468.8</v>
      </c>
    </row>
    <row r="86" spans="1:13" ht="15">
      <c r="A86" s="18">
        <v>73</v>
      </c>
      <c r="B86" s="3" t="s">
        <v>91</v>
      </c>
      <c r="C86" s="4">
        <v>45214</v>
      </c>
      <c r="D86" s="6">
        <v>307537.02</v>
      </c>
      <c r="E86" s="33">
        <v>4968</v>
      </c>
      <c r="F86" s="33">
        <v>450</v>
      </c>
      <c r="G86" s="7">
        <v>17200</v>
      </c>
      <c r="H86" s="6">
        <v>26000</v>
      </c>
      <c r="I86" s="6">
        <v>1960</v>
      </c>
      <c r="J86" s="6">
        <v>27840</v>
      </c>
      <c r="K86" s="34">
        <f t="shared" si="10"/>
        <v>119414.9</v>
      </c>
      <c r="L86" s="2">
        <f t="shared" si="4"/>
        <v>95186.9</v>
      </c>
      <c r="M86" s="2">
        <f t="shared" si="4"/>
        <v>24228</v>
      </c>
    </row>
    <row r="87" spans="1:13" ht="15">
      <c r="A87" s="18">
        <v>74</v>
      </c>
      <c r="B87" s="13" t="s">
        <v>92</v>
      </c>
      <c r="C87" s="4">
        <v>76535</v>
      </c>
      <c r="D87" s="6">
        <v>279611.64</v>
      </c>
      <c r="E87" s="33">
        <v>2700</v>
      </c>
      <c r="F87" s="33">
        <v>900</v>
      </c>
      <c r="G87" s="7">
        <v>16380</v>
      </c>
      <c r="H87" s="6">
        <v>26250</v>
      </c>
      <c r="I87" s="6">
        <v>100</v>
      </c>
      <c r="J87" s="6">
        <v>21600</v>
      </c>
      <c r="K87" s="34">
        <f t="shared" si="10"/>
        <v>87561</v>
      </c>
      <c r="L87" s="2">
        <f t="shared" si="4"/>
        <v>44496</v>
      </c>
      <c r="M87" s="2">
        <f t="shared" si="4"/>
        <v>43065</v>
      </c>
    </row>
    <row r="88" spans="1:13" ht="30.75">
      <c r="A88" s="18"/>
      <c r="B88" s="30" t="s">
        <v>93</v>
      </c>
      <c r="C88" s="31">
        <f>SUM(C89:C97)</f>
        <v>207416</v>
      </c>
      <c r="D88" s="32">
        <f aca="true" t="shared" si="12" ref="D88:I88">SUM(D89:D97)</f>
        <v>2247192.5</v>
      </c>
      <c r="E88" s="33">
        <v>7111</v>
      </c>
      <c r="F88" s="33">
        <v>1166</v>
      </c>
      <c r="G88" s="32">
        <f t="shared" si="12"/>
        <v>276342.13</v>
      </c>
      <c r="H88" s="32">
        <f t="shared" si="12"/>
        <v>319000</v>
      </c>
      <c r="I88" s="32">
        <f t="shared" si="12"/>
        <v>103206.6</v>
      </c>
      <c r="J88" s="32">
        <v>401598.30000000005</v>
      </c>
      <c r="K88" s="35">
        <f t="shared" si="10"/>
        <v>360354.69999999995</v>
      </c>
      <c r="L88" s="32">
        <f>SUM(L89:L97)</f>
        <v>256270.4</v>
      </c>
      <c r="M88" s="32">
        <f>SUM(M89:M97)</f>
        <v>104084.29999999999</v>
      </c>
    </row>
    <row r="89" spans="1:13" ht="15">
      <c r="A89" s="18">
        <v>75</v>
      </c>
      <c r="B89" s="3" t="s">
        <v>94</v>
      </c>
      <c r="C89" s="4">
        <v>63175</v>
      </c>
      <c r="D89" s="11">
        <v>545636</v>
      </c>
      <c r="E89" s="33">
        <v>734</v>
      </c>
      <c r="F89" s="33">
        <v>167</v>
      </c>
      <c r="G89" s="12">
        <v>21000</v>
      </c>
      <c r="H89" s="11">
        <v>21000</v>
      </c>
      <c r="I89" s="11">
        <v>23936.6</v>
      </c>
      <c r="J89" s="11">
        <v>85310.4</v>
      </c>
      <c r="K89" s="34">
        <f t="shared" si="10"/>
        <v>50737.3</v>
      </c>
      <c r="L89" s="2">
        <f aca="true" t="shared" si="13" ref="L89:M102">ROUND(E89*(G89+I89)/1000,1)</f>
        <v>32983.5</v>
      </c>
      <c r="M89" s="2">
        <f t="shared" si="13"/>
        <v>17753.8</v>
      </c>
    </row>
    <row r="90" spans="1:13" ht="15">
      <c r="A90" s="18">
        <v>76</v>
      </c>
      <c r="B90" s="14" t="s">
        <v>95</v>
      </c>
      <c r="C90" s="10">
        <v>31340</v>
      </c>
      <c r="D90" s="11">
        <v>95950</v>
      </c>
      <c r="E90" s="33">
        <v>0</v>
      </c>
      <c r="F90" s="33">
        <v>90</v>
      </c>
      <c r="G90" s="12">
        <v>36000</v>
      </c>
      <c r="H90" s="11">
        <v>40000</v>
      </c>
      <c r="I90" s="11">
        <v>500</v>
      </c>
      <c r="J90" s="11">
        <v>33600</v>
      </c>
      <c r="K90" s="34">
        <f t="shared" si="10"/>
        <v>6624</v>
      </c>
      <c r="L90" s="2">
        <f t="shared" si="13"/>
        <v>0</v>
      </c>
      <c r="M90" s="2">
        <f t="shared" si="13"/>
        <v>6624</v>
      </c>
    </row>
    <row r="91" spans="1:13" ht="15">
      <c r="A91" s="18">
        <v>77</v>
      </c>
      <c r="B91" s="13" t="s">
        <v>96</v>
      </c>
      <c r="C91" s="4">
        <v>46881</v>
      </c>
      <c r="D91" s="6">
        <v>419700</v>
      </c>
      <c r="E91" s="33">
        <v>545</v>
      </c>
      <c r="F91" s="33">
        <v>23</v>
      </c>
      <c r="G91" s="7">
        <v>27515.13</v>
      </c>
      <c r="H91" s="6">
        <v>25000</v>
      </c>
      <c r="I91" s="6">
        <v>0</v>
      </c>
      <c r="J91" s="6">
        <v>10560</v>
      </c>
      <c r="K91" s="34">
        <f t="shared" si="10"/>
        <v>15813.6</v>
      </c>
      <c r="L91" s="2">
        <f t="shared" si="13"/>
        <v>14995.7</v>
      </c>
      <c r="M91" s="2">
        <f t="shared" si="13"/>
        <v>817.9</v>
      </c>
    </row>
    <row r="92" spans="1:13" ht="15">
      <c r="A92" s="18">
        <v>78</v>
      </c>
      <c r="B92" s="3" t="s">
        <v>97</v>
      </c>
      <c r="C92" s="4">
        <v>8675</v>
      </c>
      <c r="D92" s="6">
        <v>245546</v>
      </c>
      <c r="E92" s="33">
        <v>1080</v>
      </c>
      <c r="F92" s="33">
        <v>180</v>
      </c>
      <c r="G92" s="7">
        <v>25555</v>
      </c>
      <c r="H92" s="6">
        <v>38000</v>
      </c>
      <c r="I92" s="11">
        <v>1140</v>
      </c>
      <c r="J92" s="11">
        <v>26880</v>
      </c>
      <c r="K92" s="34">
        <f t="shared" si="10"/>
        <v>40509</v>
      </c>
      <c r="L92" s="2">
        <f t="shared" si="13"/>
        <v>28830.6</v>
      </c>
      <c r="M92" s="2">
        <f t="shared" si="13"/>
        <v>11678.4</v>
      </c>
    </row>
    <row r="93" spans="1:13" ht="15">
      <c r="A93" s="18">
        <v>79</v>
      </c>
      <c r="B93" s="3" t="s">
        <v>98</v>
      </c>
      <c r="C93" s="4">
        <v>10458</v>
      </c>
      <c r="D93" s="6">
        <v>305423.3</v>
      </c>
      <c r="E93" s="33">
        <v>90</v>
      </c>
      <c r="F93" s="33">
        <v>45</v>
      </c>
      <c r="G93" s="12">
        <v>42000</v>
      </c>
      <c r="H93" s="11">
        <v>42000</v>
      </c>
      <c r="I93" s="6">
        <v>53000</v>
      </c>
      <c r="J93" s="6">
        <v>52800</v>
      </c>
      <c r="K93" s="34">
        <f t="shared" si="10"/>
        <v>12816</v>
      </c>
      <c r="L93" s="2">
        <f t="shared" si="13"/>
        <v>8550</v>
      </c>
      <c r="M93" s="2">
        <f t="shared" si="13"/>
        <v>4266</v>
      </c>
    </row>
    <row r="94" spans="1:13" ht="15">
      <c r="A94" s="18">
        <v>80</v>
      </c>
      <c r="B94" s="3" t="s">
        <v>99</v>
      </c>
      <c r="C94" s="4">
        <v>12066</v>
      </c>
      <c r="D94" s="6">
        <v>46996.8</v>
      </c>
      <c r="E94" s="33">
        <v>27</v>
      </c>
      <c r="F94" s="33">
        <v>81</v>
      </c>
      <c r="G94" s="7">
        <v>43916</v>
      </c>
      <c r="H94" s="6">
        <v>30000</v>
      </c>
      <c r="I94" s="6">
        <v>9730</v>
      </c>
      <c r="J94" s="6">
        <v>30720</v>
      </c>
      <c r="K94" s="34">
        <f t="shared" si="10"/>
        <v>6366.700000000001</v>
      </c>
      <c r="L94" s="2">
        <f t="shared" si="13"/>
        <v>1448.4</v>
      </c>
      <c r="M94" s="2">
        <f t="shared" si="13"/>
        <v>4918.3</v>
      </c>
    </row>
    <row r="95" spans="1:13" ht="15">
      <c r="A95" s="18">
        <v>81</v>
      </c>
      <c r="B95" s="3" t="s">
        <v>100</v>
      </c>
      <c r="C95" s="4">
        <v>16343</v>
      </c>
      <c r="D95" s="6">
        <v>520853.8</v>
      </c>
      <c r="E95" s="33">
        <v>4005</v>
      </c>
      <c r="F95" s="33">
        <v>180</v>
      </c>
      <c r="G95" s="7">
        <v>35906</v>
      </c>
      <c r="H95" s="6">
        <v>60000</v>
      </c>
      <c r="I95" s="6">
        <v>3300</v>
      </c>
      <c r="J95" s="6">
        <v>76800</v>
      </c>
      <c r="K95" s="34">
        <f t="shared" si="10"/>
        <v>181644</v>
      </c>
      <c r="L95" s="2">
        <f t="shared" si="13"/>
        <v>157020</v>
      </c>
      <c r="M95" s="2">
        <f t="shared" si="13"/>
        <v>24624</v>
      </c>
    </row>
    <row r="96" spans="1:13" ht="15">
      <c r="A96" s="18">
        <v>82</v>
      </c>
      <c r="B96" s="13" t="s">
        <v>101</v>
      </c>
      <c r="C96" s="4">
        <v>11220</v>
      </c>
      <c r="D96" s="6">
        <v>35088</v>
      </c>
      <c r="E96" s="33">
        <v>619</v>
      </c>
      <c r="F96" s="33">
        <v>131</v>
      </c>
      <c r="G96" s="7">
        <v>19450</v>
      </c>
      <c r="H96" s="6">
        <v>0</v>
      </c>
      <c r="I96" s="6">
        <v>0</v>
      </c>
      <c r="J96" s="6">
        <v>47040</v>
      </c>
      <c r="K96" s="34">
        <f t="shared" si="10"/>
        <v>18201.8</v>
      </c>
      <c r="L96" s="2">
        <f t="shared" si="13"/>
        <v>12039.6</v>
      </c>
      <c r="M96" s="2">
        <f t="shared" si="13"/>
        <v>6162.2</v>
      </c>
    </row>
    <row r="97" spans="1:13" ht="15">
      <c r="A97" s="18">
        <v>83</v>
      </c>
      <c r="B97" s="3" t="s">
        <v>102</v>
      </c>
      <c r="C97" s="4">
        <v>7258</v>
      </c>
      <c r="D97" s="6">
        <v>31998.6</v>
      </c>
      <c r="E97" s="33">
        <v>11</v>
      </c>
      <c r="F97" s="33">
        <v>270</v>
      </c>
      <c r="G97" s="7">
        <v>25000</v>
      </c>
      <c r="H97" s="6">
        <v>63000</v>
      </c>
      <c r="I97" s="6">
        <v>11600</v>
      </c>
      <c r="J97" s="6">
        <v>37887.9</v>
      </c>
      <c r="K97" s="34">
        <f t="shared" si="10"/>
        <v>27642.3</v>
      </c>
      <c r="L97" s="2">
        <f t="shared" si="13"/>
        <v>402.6</v>
      </c>
      <c r="M97" s="2">
        <f t="shared" si="13"/>
        <v>27239.7</v>
      </c>
    </row>
    <row r="98" spans="1:13" ht="30.75">
      <c r="A98" s="18"/>
      <c r="B98" s="38" t="s">
        <v>103</v>
      </c>
      <c r="C98" s="31">
        <f>SUM(C99:C100)</f>
        <v>12378</v>
      </c>
      <c r="D98" s="32">
        <f aca="true" t="shared" si="14" ref="D98:M98">SUM(D99:D100)</f>
        <v>491174.1</v>
      </c>
      <c r="E98" s="33">
        <v>1080</v>
      </c>
      <c r="F98" s="33">
        <v>0</v>
      </c>
      <c r="G98" s="32">
        <f t="shared" si="14"/>
        <v>46503.759999999995</v>
      </c>
      <c r="H98" s="32">
        <f t="shared" si="14"/>
        <v>24999.76</v>
      </c>
      <c r="I98" s="32">
        <f t="shared" si="14"/>
        <v>350</v>
      </c>
      <c r="J98" s="32">
        <v>0</v>
      </c>
      <c r="K98" s="32">
        <f t="shared" si="14"/>
        <v>23602.3</v>
      </c>
      <c r="L98" s="32">
        <f t="shared" si="14"/>
        <v>23602.3</v>
      </c>
      <c r="M98" s="32">
        <f t="shared" si="14"/>
        <v>0</v>
      </c>
    </row>
    <row r="99" spans="1:13" ht="15">
      <c r="A99" s="18">
        <v>84</v>
      </c>
      <c r="B99" s="3" t="s">
        <v>104</v>
      </c>
      <c r="C99" s="4">
        <v>9789</v>
      </c>
      <c r="D99" s="6">
        <v>397000</v>
      </c>
      <c r="E99" s="33">
        <v>1080</v>
      </c>
      <c r="F99" s="33">
        <v>0</v>
      </c>
      <c r="G99" s="7">
        <f>1024*21</f>
        <v>21504</v>
      </c>
      <c r="H99" s="6">
        <v>0</v>
      </c>
      <c r="I99" s="6">
        <v>350</v>
      </c>
      <c r="J99" s="6">
        <v>0</v>
      </c>
      <c r="K99" s="34">
        <f t="shared" si="10"/>
        <v>23602.3</v>
      </c>
      <c r="L99" s="2">
        <f t="shared" si="13"/>
        <v>23602.3</v>
      </c>
      <c r="M99" s="2">
        <f t="shared" si="13"/>
        <v>0</v>
      </c>
    </row>
    <row r="100" spans="1:13" ht="15">
      <c r="A100" s="18">
        <v>85</v>
      </c>
      <c r="B100" s="3" t="s">
        <v>105</v>
      </c>
      <c r="C100" s="4">
        <v>2589</v>
      </c>
      <c r="D100" s="6">
        <v>94174.1</v>
      </c>
      <c r="E100" s="33">
        <v>0</v>
      </c>
      <c r="F100" s="33">
        <v>0</v>
      </c>
      <c r="G100" s="7">
        <v>24999.76</v>
      </c>
      <c r="H100" s="6">
        <v>24999.76</v>
      </c>
      <c r="I100" s="6">
        <v>0</v>
      </c>
      <c r="J100" s="6">
        <v>0</v>
      </c>
      <c r="K100" s="34">
        <f t="shared" si="10"/>
        <v>0</v>
      </c>
      <c r="L100" s="2">
        <f t="shared" si="13"/>
        <v>0</v>
      </c>
      <c r="M100" s="2">
        <f t="shared" si="13"/>
        <v>0</v>
      </c>
    </row>
    <row r="101" spans="1:13" ht="15">
      <c r="A101" s="19"/>
      <c r="B101" s="38" t="s">
        <v>106</v>
      </c>
      <c r="C101" s="39">
        <f>C102</f>
        <v>249</v>
      </c>
      <c r="D101" s="40">
        <f aca="true" t="shared" si="15" ref="D101:M101">D102</f>
        <v>7014.2</v>
      </c>
      <c r="E101" s="33">
        <v>0</v>
      </c>
      <c r="F101" s="33">
        <v>0</v>
      </c>
      <c r="G101" s="41">
        <f t="shared" si="15"/>
        <v>16120</v>
      </c>
      <c r="H101" s="40">
        <f t="shared" si="15"/>
        <v>19992</v>
      </c>
      <c r="I101" s="40">
        <f t="shared" si="15"/>
        <v>0</v>
      </c>
      <c r="J101" s="40">
        <v>2079.4</v>
      </c>
      <c r="K101" s="40">
        <f t="shared" si="15"/>
        <v>0</v>
      </c>
      <c r="L101" s="40">
        <f t="shared" si="15"/>
        <v>0</v>
      </c>
      <c r="M101" s="40">
        <f t="shared" si="15"/>
        <v>0</v>
      </c>
    </row>
    <row r="102" spans="1:13" ht="15">
      <c r="A102" s="19">
        <v>86</v>
      </c>
      <c r="B102" s="3" t="s">
        <v>106</v>
      </c>
      <c r="C102" s="42">
        <v>249</v>
      </c>
      <c r="D102" s="43">
        <v>7014.2</v>
      </c>
      <c r="E102" s="33">
        <v>0</v>
      </c>
      <c r="F102" s="33">
        <v>0</v>
      </c>
      <c r="G102" s="44">
        <v>16120</v>
      </c>
      <c r="H102" s="45">
        <v>19992</v>
      </c>
      <c r="I102" s="45">
        <v>0</v>
      </c>
      <c r="J102" s="45">
        <v>2079.4</v>
      </c>
      <c r="K102" s="34">
        <f t="shared" si="10"/>
        <v>0</v>
      </c>
      <c r="L102" s="2">
        <f t="shared" si="13"/>
        <v>0</v>
      </c>
      <c r="M102" s="2">
        <f t="shared" si="13"/>
        <v>0</v>
      </c>
    </row>
  </sheetData>
  <sheetProtection/>
  <mergeCells count="8">
    <mergeCell ref="K3:M3"/>
    <mergeCell ref="C1:J1"/>
    <mergeCell ref="B3:B4"/>
    <mergeCell ref="C3:C4"/>
    <mergeCell ref="D3:D4"/>
    <mergeCell ref="E3:F3"/>
    <mergeCell ref="G3:H3"/>
    <mergeCell ref="I3:J3"/>
  </mergeCells>
  <printOptions/>
  <pageMargins left="0.7086614173228347" right="0.7086614173228347" top="0.43" bottom="0.5" header="0.31496062992125984" footer="0.31496062992125984"/>
  <pageSetup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"/>
  <sheetViews>
    <sheetView tabSelected="1" view="pageBreakPreview" zoomScale="130" zoomScaleSheetLayoutView="130" zoomScalePageLayoutView="0" workbookViewId="0" topLeftCell="A1">
      <selection activeCell="N5" sqref="N5"/>
    </sheetView>
  </sheetViews>
  <sheetFormatPr defaultColWidth="9.140625" defaultRowHeight="15"/>
  <cols>
    <col min="1" max="1" width="12.57421875" style="0" customWidth="1"/>
    <col min="2" max="2" width="11.140625" style="0" customWidth="1"/>
    <col min="3" max="3" width="16.57421875" style="0" customWidth="1"/>
    <col min="4" max="4" width="10.28125" style="0" customWidth="1"/>
    <col min="5" max="5" width="15.140625" style="0" customWidth="1"/>
    <col min="6" max="6" width="15.421875" style="0" customWidth="1"/>
    <col min="7" max="9" width="14.7109375" style="0" customWidth="1"/>
    <col min="10" max="10" width="14.140625" style="0" customWidth="1"/>
    <col min="11" max="11" width="14.28125" style="0" customWidth="1"/>
  </cols>
  <sheetData>
    <row r="1" spans="1:10" ht="76.5" customHeight="1">
      <c r="A1" s="60" t="s">
        <v>121</v>
      </c>
      <c r="B1" s="60"/>
      <c r="C1" s="61"/>
      <c r="D1" s="61"/>
      <c r="E1" s="61"/>
      <c r="F1" s="61"/>
      <c r="G1" s="61"/>
      <c r="H1" s="61"/>
      <c r="I1" s="61"/>
      <c r="J1" s="61"/>
    </row>
    <row r="2" spans="1:10" ht="15">
      <c r="A2" s="48"/>
      <c r="B2" s="48"/>
      <c r="C2" s="67" t="s">
        <v>124</v>
      </c>
      <c r="D2" s="67"/>
      <c r="E2" s="67"/>
      <c r="F2" s="67"/>
      <c r="G2" s="67"/>
      <c r="H2" s="67"/>
      <c r="I2" s="48"/>
      <c r="J2" s="48"/>
    </row>
    <row r="3" spans="1:11" ht="16.5" customHeight="1">
      <c r="A3" s="59"/>
      <c r="B3" s="59"/>
      <c r="C3" s="59"/>
      <c r="D3" s="59"/>
      <c r="E3" s="59"/>
      <c r="F3" s="59"/>
      <c r="G3" s="59"/>
      <c r="H3" s="59"/>
      <c r="I3" s="59"/>
      <c r="J3" s="59"/>
      <c r="K3" s="51" t="s">
        <v>120</v>
      </c>
    </row>
    <row r="4" spans="1:11" ht="72" customHeight="1">
      <c r="A4" s="62" t="s">
        <v>113</v>
      </c>
      <c r="B4" s="64" t="s">
        <v>115</v>
      </c>
      <c r="C4" s="65"/>
      <c r="D4" s="64" t="s">
        <v>114</v>
      </c>
      <c r="E4" s="65"/>
      <c r="F4" s="64" t="s">
        <v>116</v>
      </c>
      <c r="G4" s="65"/>
      <c r="H4" s="64" t="s">
        <v>117</v>
      </c>
      <c r="I4" s="65"/>
      <c r="J4" s="66" t="s">
        <v>119</v>
      </c>
      <c r="K4" s="66"/>
    </row>
    <row r="5" spans="1:11" ht="101.25" customHeight="1">
      <c r="A5" s="63"/>
      <c r="B5" s="49" t="s">
        <v>118</v>
      </c>
      <c r="C5" s="49" t="s">
        <v>122</v>
      </c>
      <c r="D5" s="49" t="s">
        <v>118</v>
      </c>
      <c r="E5" s="49" t="s">
        <v>122</v>
      </c>
      <c r="F5" s="49" t="s">
        <v>118</v>
      </c>
      <c r="G5" s="49" t="s">
        <v>122</v>
      </c>
      <c r="H5" s="49" t="s">
        <v>118</v>
      </c>
      <c r="I5" s="49" t="s">
        <v>123</v>
      </c>
      <c r="J5" s="49" t="s">
        <v>118</v>
      </c>
      <c r="K5" s="49" t="s">
        <v>123</v>
      </c>
    </row>
    <row r="6" spans="1:11" ht="11.25" customHeight="1">
      <c r="A6" s="50">
        <v>1</v>
      </c>
      <c r="B6" s="50">
        <v>2</v>
      </c>
      <c r="C6" s="50">
        <v>3</v>
      </c>
      <c r="D6" s="50">
        <v>4</v>
      </c>
      <c r="E6" s="50">
        <v>5</v>
      </c>
      <c r="F6" s="50">
        <v>6</v>
      </c>
      <c r="G6" s="50">
        <v>7</v>
      </c>
      <c r="H6" s="50">
        <v>8</v>
      </c>
      <c r="I6" s="50">
        <v>9</v>
      </c>
      <c r="J6" s="50">
        <v>10</v>
      </c>
      <c r="K6" s="50">
        <v>11</v>
      </c>
    </row>
    <row r="7" spans="1:11" ht="14.2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</row>
  </sheetData>
  <sheetProtection/>
  <mergeCells count="9">
    <mergeCell ref="A3:J3"/>
    <mergeCell ref="A1:J1"/>
    <mergeCell ref="A4:A5"/>
    <mergeCell ref="B4:C4"/>
    <mergeCell ref="D4:E4"/>
    <mergeCell ref="F4:G4"/>
    <mergeCell ref="H4:I4"/>
    <mergeCell ref="J4:K4"/>
    <mergeCell ref="C2:H2"/>
  </mergeCells>
  <printOptions/>
  <pageMargins left="0.7086614173228347" right="0.3937007874015748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DryahlushinaLG</dc:creator>
  <cp:keywords/>
  <dc:description/>
  <cp:lastModifiedBy>maksimovaig</cp:lastModifiedBy>
  <cp:lastPrinted>2016-02-25T16:57:40Z</cp:lastPrinted>
  <dcterms:created xsi:type="dcterms:W3CDTF">2016-02-19T13:28:09Z</dcterms:created>
  <dcterms:modified xsi:type="dcterms:W3CDTF">2016-02-29T09:30:41Z</dcterms:modified>
  <cp:category/>
  <cp:version/>
  <cp:contentType/>
  <cp:contentStatus/>
</cp:coreProperties>
</file>