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7400" windowHeight="10035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1'!$3:$3</definedName>
    <definedName name="_xlnm.Print_Titles" localSheetId="1">'Приложение 2'!$3:$4</definedName>
    <definedName name="_xlnm.Print_Titles" localSheetId="3">'Приложение 4'!$3:$4</definedName>
    <definedName name="_xlnm.Print_Titles" localSheetId="4">'Приложение 5'!$3:$4</definedName>
    <definedName name="_xlnm.Print_Area" localSheetId="1">'Приложение 2'!$A:$H</definedName>
    <definedName name="_xlnm.Print_Area" localSheetId="3">'Приложение 4'!$A:$H</definedName>
    <definedName name="_xlnm.Print_Area" localSheetId="4">'Приложение 5'!$A:$H</definedName>
  </definedNames>
  <calcPr calcId="125725"/>
</workbook>
</file>

<file path=xl/calcChain.xml><?xml version="1.0" encoding="utf-8"?>
<calcChain xmlns="http://schemas.openxmlformats.org/spreadsheetml/2006/main">
  <c r="D95" i="4"/>
  <c r="D103" i="5" l="1"/>
  <c r="D101"/>
  <c r="D100"/>
  <c r="D98"/>
  <c r="D97"/>
  <c r="D96"/>
  <c r="D95"/>
  <c r="D94"/>
  <c r="D93"/>
  <c r="D92"/>
  <c r="D91"/>
  <c r="D90"/>
  <c r="D88"/>
  <c r="D87"/>
  <c r="D86"/>
  <c r="D85"/>
  <c r="D84"/>
  <c r="D83"/>
  <c r="D82"/>
  <c r="D81"/>
  <c r="D80"/>
  <c r="D79"/>
  <c r="D78"/>
  <c r="D77"/>
  <c r="D75"/>
  <c r="D74"/>
  <c r="D73"/>
  <c r="D72"/>
  <c r="D71"/>
  <c r="D70"/>
  <c r="D68"/>
  <c r="D67"/>
  <c r="D66"/>
  <c r="D65"/>
  <c r="D64"/>
  <c r="D63"/>
  <c r="D62"/>
  <c r="D61"/>
  <c r="D60"/>
  <c r="D59"/>
  <c r="D58"/>
  <c r="D57"/>
  <c r="D56"/>
  <c r="D55"/>
  <c r="D53"/>
  <c r="D52"/>
  <c r="D51"/>
  <c r="D50"/>
  <c r="D49"/>
  <c r="D48"/>
  <c r="D46"/>
  <c r="D45"/>
  <c r="D44"/>
  <c r="D43"/>
  <c r="D42"/>
  <c r="D41"/>
  <c r="D40"/>
  <c r="D38"/>
  <c r="D37"/>
  <c r="D36"/>
  <c r="D35"/>
  <c r="D34"/>
  <c r="D33"/>
  <c r="D32"/>
  <c r="D31"/>
  <c r="D30"/>
  <c r="D29"/>
  <c r="D28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103" i="4"/>
  <c r="D101"/>
  <c r="D100"/>
  <c r="D98"/>
  <c r="D97"/>
  <c r="D96"/>
  <c r="D94"/>
  <c r="D93"/>
  <c r="D92"/>
  <c r="D91"/>
  <c r="D90"/>
  <c r="D88"/>
  <c r="D87"/>
  <c r="D86"/>
  <c r="D85"/>
  <c r="D84"/>
  <c r="D83"/>
  <c r="D82"/>
  <c r="D81"/>
  <c r="D80"/>
  <c r="D79"/>
  <c r="D78"/>
  <c r="D77"/>
  <c r="D75"/>
  <c r="D74"/>
  <c r="D73"/>
  <c r="D72"/>
  <c r="D71"/>
  <c r="D70"/>
  <c r="D68"/>
  <c r="D67"/>
  <c r="D66"/>
  <c r="D65"/>
  <c r="D64"/>
  <c r="D63"/>
  <c r="D62"/>
  <c r="D61"/>
  <c r="D60"/>
  <c r="D59"/>
  <c r="D58"/>
  <c r="D57"/>
  <c r="D56"/>
  <c r="D55"/>
  <c r="D53"/>
  <c r="D52"/>
  <c r="D51"/>
  <c r="D50"/>
  <c r="D49"/>
  <c r="D48"/>
  <c r="D47"/>
  <c r="D46"/>
  <c r="D45"/>
  <c r="D44"/>
  <c r="D43"/>
  <c r="D42"/>
  <c r="D41"/>
  <c r="D40"/>
  <c r="D38"/>
  <c r="D37"/>
  <c r="D36"/>
  <c r="D35"/>
  <c r="D34"/>
  <c r="D33"/>
  <c r="D32"/>
  <c r="D31"/>
  <c r="D30"/>
  <c r="D29"/>
  <c r="D28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L104" i="3"/>
  <c r="L102"/>
  <c r="L101"/>
  <c r="L99"/>
  <c r="L98"/>
  <c r="L97"/>
  <c r="L96"/>
  <c r="L95"/>
  <c r="L94"/>
  <c r="L93"/>
  <c r="L92"/>
  <c r="L91"/>
  <c r="L89"/>
  <c r="L88"/>
  <c r="L87"/>
  <c r="L86"/>
  <c r="L85"/>
  <c r="L84"/>
  <c r="L83"/>
  <c r="L82"/>
  <c r="L81"/>
  <c r="L80"/>
  <c r="L79"/>
  <c r="L78"/>
  <c r="L76"/>
  <c r="L75"/>
  <c r="L74"/>
  <c r="L73"/>
  <c r="L72"/>
  <c r="L71"/>
  <c r="L69"/>
  <c r="L68"/>
  <c r="L67"/>
  <c r="L66"/>
  <c r="L65"/>
  <c r="L64"/>
  <c r="L63"/>
  <c r="L62"/>
  <c r="L61"/>
  <c r="L60"/>
  <c r="L59"/>
  <c r="L58"/>
  <c r="L57"/>
  <c r="L56"/>
  <c r="L54"/>
  <c r="L53"/>
  <c r="L52"/>
  <c r="L51"/>
  <c r="L50"/>
  <c r="L49"/>
  <c r="L47"/>
  <c r="L46"/>
  <c r="L45"/>
  <c r="L44"/>
  <c r="L43"/>
  <c r="L42"/>
  <c r="L41"/>
  <c r="L39"/>
  <c r="L38"/>
  <c r="L37"/>
  <c r="L36"/>
  <c r="L35"/>
  <c r="L34"/>
  <c r="L33"/>
  <c r="L32"/>
  <c r="L31"/>
  <c r="L30"/>
  <c r="L29"/>
  <c r="L27"/>
  <c r="L26"/>
  <c r="L25"/>
  <c r="L24"/>
  <c r="L23"/>
  <c r="L22"/>
  <c r="L21"/>
  <c r="L20"/>
  <c r="L19"/>
  <c r="L18"/>
  <c r="L17"/>
  <c r="L16"/>
  <c r="L15"/>
  <c r="L14"/>
  <c r="L13"/>
  <c r="L12"/>
  <c r="L11"/>
  <c r="H104"/>
  <c r="H102"/>
  <c r="H101"/>
  <c r="H99"/>
  <c r="H98"/>
  <c r="H97"/>
  <c r="H96"/>
  <c r="H95"/>
  <c r="H94"/>
  <c r="H93"/>
  <c r="H92"/>
  <c r="H91"/>
  <c r="H89"/>
  <c r="H88"/>
  <c r="H87"/>
  <c r="H86"/>
  <c r="H85"/>
  <c r="H84"/>
  <c r="H83"/>
  <c r="H82"/>
  <c r="H81"/>
  <c r="H80"/>
  <c r="H79"/>
  <c r="H78"/>
  <c r="H76"/>
  <c r="H75"/>
  <c r="H74"/>
  <c r="H73"/>
  <c r="H72"/>
  <c r="H71"/>
  <c r="H69"/>
  <c r="H68"/>
  <c r="H67"/>
  <c r="H66"/>
  <c r="H65"/>
  <c r="H64"/>
  <c r="H63"/>
  <c r="H62"/>
  <c r="H61"/>
  <c r="H60"/>
  <c r="H59"/>
  <c r="H58"/>
  <c r="H57"/>
  <c r="H56"/>
  <c r="H54"/>
  <c r="H53"/>
  <c r="H52"/>
  <c r="H51"/>
  <c r="H50"/>
  <c r="H49"/>
  <c r="H47"/>
  <c r="H46"/>
  <c r="H45"/>
  <c r="H44"/>
  <c r="H43"/>
  <c r="H42"/>
  <c r="H41"/>
  <c r="H39"/>
  <c r="H38"/>
  <c r="H37"/>
  <c r="H36"/>
  <c r="H35"/>
  <c r="H34"/>
  <c r="H33"/>
  <c r="H32"/>
  <c r="H31"/>
  <c r="H30"/>
  <c r="H29"/>
  <c r="H27"/>
  <c r="H26"/>
  <c r="H25"/>
  <c r="H24"/>
  <c r="H23"/>
  <c r="H22"/>
  <c r="H21"/>
  <c r="H20"/>
  <c r="H19"/>
  <c r="H18"/>
  <c r="H17"/>
  <c r="H16"/>
  <c r="H15"/>
  <c r="H14"/>
  <c r="H13"/>
  <c r="H12"/>
  <c r="H11"/>
  <c r="D104"/>
  <c r="D99"/>
  <c r="D98"/>
  <c r="D97"/>
  <c r="D96"/>
  <c r="D95"/>
  <c r="D94"/>
  <c r="D93"/>
  <c r="D92"/>
  <c r="D91"/>
  <c r="D89"/>
  <c r="D88"/>
  <c r="D87"/>
  <c r="D86"/>
  <c r="D85"/>
  <c r="D84"/>
  <c r="D83"/>
  <c r="D82"/>
  <c r="D81"/>
  <c r="D80"/>
  <c r="D79"/>
  <c r="D78"/>
  <c r="D76"/>
  <c r="D75"/>
  <c r="D74"/>
  <c r="D73"/>
  <c r="D72"/>
  <c r="D71"/>
  <c r="D69"/>
  <c r="D68"/>
  <c r="D67"/>
  <c r="D66"/>
  <c r="D65"/>
  <c r="D64"/>
  <c r="D63"/>
  <c r="D62"/>
  <c r="D61"/>
  <c r="D60"/>
  <c r="D59"/>
  <c r="D58"/>
  <c r="D57"/>
  <c r="D56"/>
  <c r="D54"/>
  <c r="D53"/>
  <c r="D52"/>
  <c r="D51"/>
  <c r="D50"/>
  <c r="D49"/>
  <c r="D47"/>
  <c r="D46"/>
  <c r="D45"/>
  <c r="D44"/>
  <c r="D43"/>
  <c r="D42"/>
  <c r="D41"/>
  <c r="D39"/>
  <c r="D38"/>
  <c r="D37"/>
  <c r="D36"/>
  <c r="D35"/>
  <c r="D34"/>
  <c r="D33"/>
  <c r="D32"/>
  <c r="D31"/>
  <c r="F31" s="1"/>
  <c r="D30"/>
  <c r="D29"/>
  <c r="D27"/>
  <c r="D26"/>
  <c r="D25"/>
  <c r="D24"/>
  <c r="D23"/>
  <c r="D22"/>
  <c r="D21"/>
  <c r="D20"/>
  <c r="D19"/>
  <c r="D18"/>
  <c r="D17"/>
  <c r="D16"/>
  <c r="D15"/>
  <c r="D14"/>
  <c r="D13"/>
  <c r="D12"/>
  <c r="D11"/>
  <c r="L10"/>
  <c r="H10"/>
  <c r="D10"/>
  <c r="D103" i="2"/>
  <c r="D101"/>
  <c r="D100"/>
  <c r="D98"/>
  <c r="D97"/>
  <c r="D96"/>
  <c r="D95"/>
  <c r="D94"/>
  <c r="D93"/>
  <c r="D92"/>
  <c r="D91"/>
  <c r="D90"/>
  <c r="D88"/>
  <c r="D87"/>
  <c r="D86"/>
  <c r="D85"/>
  <c r="D84"/>
  <c r="D83"/>
  <c r="D82"/>
  <c r="D81"/>
  <c r="D80"/>
  <c r="D79"/>
  <c r="D78"/>
  <c r="D77"/>
  <c r="D75"/>
  <c r="D74"/>
  <c r="D73"/>
  <c r="D72"/>
  <c r="D71"/>
  <c r="D70"/>
  <c r="D68"/>
  <c r="D67"/>
  <c r="D66"/>
  <c r="D65"/>
  <c r="D64"/>
  <c r="D63"/>
  <c r="D62"/>
  <c r="D61"/>
  <c r="D60"/>
  <c r="D59"/>
  <c r="D58"/>
  <c r="D57"/>
  <c r="D56"/>
  <c r="D55"/>
  <c r="D53"/>
  <c r="D52"/>
  <c r="D51"/>
  <c r="D50"/>
  <c r="D49"/>
  <c r="D48"/>
  <c r="D46"/>
  <c r="D45"/>
  <c r="D44"/>
  <c r="D43"/>
  <c r="D42"/>
  <c r="D41"/>
  <c r="D40"/>
  <c r="D38"/>
  <c r="D37"/>
  <c r="D36"/>
  <c r="D35"/>
  <c r="D34"/>
  <c r="D33"/>
  <c r="D32"/>
  <c r="D31"/>
  <c r="D30"/>
  <c r="D29"/>
  <c r="D28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K90" i="3"/>
  <c r="K77"/>
  <c r="K70"/>
  <c r="K55"/>
  <c r="K48"/>
  <c r="K40"/>
  <c r="K28"/>
  <c r="K9"/>
  <c r="G90"/>
  <c r="G77"/>
  <c r="G70"/>
  <c r="G55"/>
  <c r="G48"/>
  <c r="G40"/>
  <c r="G28"/>
  <c r="G9"/>
  <c r="C89" i="2"/>
  <c r="C76"/>
  <c r="C69"/>
  <c r="C54"/>
  <c r="C47"/>
  <c r="C39"/>
  <c r="C27"/>
  <c r="C8"/>
  <c r="C90" i="3"/>
  <c r="C77"/>
  <c r="C70"/>
  <c r="C55"/>
  <c r="C48"/>
  <c r="C40"/>
  <c r="C28"/>
  <c r="C9"/>
  <c r="C89" i="4"/>
  <c r="C76"/>
  <c r="C69"/>
  <c r="C54"/>
  <c r="C47"/>
  <c r="C39"/>
  <c r="C27"/>
  <c r="C8"/>
  <c r="C89" i="5"/>
  <c r="C76"/>
  <c r="C69"/>
  <c r="C54"/>
  <c r="C47"/>
  <c r="C39"/>
  <c r="C27"/>
  <c r="C8"/>
  <c r="C99" i="2"/>
  <c r="F31" i="5"/>
  <c r="F30"/>
  <c r="F31" i="4"/>
  <c r="F30"/>
  <c r="N32" i="3"/>
  <c r="J32"/>
  <c r="F32"/>
  <c r="N31"/>
  <c r="J31"/>
  <c r="F31" i="2"/>
  <c r="F30"/>
  <c r="H30" i="5" l="1"/>
  <c r="D29" i="1" s="1"/>
  <c r="H31" i="5"/>
  <c r="D30" i="1" s="1"/>
  <c r="H30" i="4"/>
  <c r="C29" i="1" s="1"/>
  <c r="H31" i="4"/>
  <c r="C30" i="1" s="1"/>
  <c r="P31" i="3"/>
  <c r="F29" i="1" s="1"/>
  <c r="P32" i="3"/>
  <c r="F30" i="1" s="1"/>
  <c r="H30" i="2"/>
  <c r="E29" i="1" s="1"/>
  <c r="H31" i="2"/>
  <c r="E30" i="1" s="1"/>
  <c r="F101" i="5"/>
  <c r="H101" s="1"/>
  <c r="D100" i="1" s="1"/>
  <c r="F100" i="5"/>
  <c r="H100" s="1"/>
  <c r="F101" i="4"/>
  <c r="H101" s="1"/>
  <c r="C100" i="1" s="1"/>
  <c r="F100" i="4"/>
  <c r="H100" s="1"/>
  <c r="N102" i="3"/>
  <c r="J102"/>
  <c r="F102"/>
  <c r="N101"/>
  <c r="J101"/>
  <c r="F101"/>
  <c r="F101" i="2"/>
  <c r="H101" s="1"/>
  <c r="E100" i="1" s="1"/>
  <c r="F100" i="2"/>
  <c r="H100" s="1"/>
  <c r="P101" i="3" l="1"/>
  <c r="P102"/>
  <c r="F100" i="1" s="1"/>
  <c r="G29"/>
  <c r="G30"/>
  <c r="C102" i="5"/>
  <c r="C99"/>
  <c r="C102" i="4"/>
  <c r="C99"/>
  <c r="C103" i="3"/>
  <c r="C100"/>
  <c r="C102" i="2"/>
  <c r="F10" i="5"/>
  <c r="H10" s="1"/>
  <c r="D9" i="1" s="1"/>
  <c r="F11" i="5"/>
  <c r="H11" s="1"/>
  <c r="D10" i="1" s="1"/>
  <c r="F12" i="5"/>
  <c r="H12" s="1"/>
  <c r="D11" i="1" s="1"/>
  <c r="F13" i="5"/>
  <c r="H13" s="1"/>
  <c r="D12" i="1" s="1"/>
  <c r="F14" i="5"/>
  <c r="H14" s="1"/>
  <c r="D13" i="1" s="1"/>
  <c r="F15" i="5"/>
  <c r="H15" s="1"/>
  <c r="D14" i="1" s="1"/>
  <c r="F16" i="5"/>
  <c r="H16" s="1"/>
  <c r="D15" i="1" s="1"/>
  <c r="F17" i="5"/>
  <c r="H17" s="1"/>
  <c r="D16" i="1" s="1"/>
  <c r="F18" i="5"/>
  <c r="H18" s="1"/>
  <c r="D17" i="1" s="1"/>
  <c r="F19" i="5"/>
  <c r="H19" s="1"/>
  <c r="D18" i="1" s="1"/>
  <c r="F20" i="5"/>
  <c r="H20" s="1"/>
  <c r="D19" i="1" s="1"/>
  <c r="F21" i="5"/>
  <c r="H21" s="1"/>
  <c r="D20" i="1" s="1"/>
  <c r="F22" i="5"/>
  <c r="H22" s="1"/>
  <c r="D21" i="1" s="1"/>
  <c r="F23" i="5"/>
  <c r="H23" s="1"/>
  <c r="D22" i="1" s="1"/>
  <c r="F24" i="5"/>
  <c r="H24" s="1"/>
  <c r="D23" i="1" s="1"/>
  <c r="F25" i="5"/>
  <c r="H25" s="1"/>
  <c r="D24" i="1" s="1"/>
  <c r="F26" i="5"/>
  <c r="H26" s="1"/>
  <c r="D25" i="1" s="1"/>
  <c r="F28" i="5"/>
  <c r="H28" s="1"/>
  <c r="F29"/>
  <c r="H29" s="1"/>
  <c r="D28" i="1" s="1"/>
  <c r="F32" i="5"/>
  <c r="H32" s="1"/>
  <c r="D31" i="1" s="1"/>
  <c r="F33" i="5"/>
  <c r="H33" s="1"/>
  <c r="D32" i="1" s="1"/>
  <c r="F34" i="5"/>
  <c r="H34" s="1"/>
  <c r="D33" i="1" s="1"/>
  <c r="F35" i="5"/>
  <c r="H35" s="1"/>
  <c r="D34" i="1" s="1"/>
  <c r="F36" i="5"/>
  <c r="H36" s="1"/>
  <c r="D35" i="1" s="1"/>
  <c r="F37" i="5"/>
  <c r="H37" s="1"/>
  <c r="D36" i="1" s="1"/>
  <c r="F38" i="5"/>
  <c r="H38" s="1"/>
  <c r="D37" i="1" s="1"/>
  <c r="F40" i="5"/>
  <c r="H40" s="1"/>
  <c r="F41"/>
  <c r="H41" s="1"/>
  <c r="D40" i="1" s="1"/>
  <c r="F42" i="5"/>
  <c r="H42" s="1"/>
  <c r="D41" i="1" s="1"/>
  <c r="F43" i="5"/>
  <c r="H43" s="1"/>
  <c r="D42" i="1" s="1"/>
  <c r="F44" i="5"/>
  <c r="H44" s="1"/>
  <c r="D43" i="1" s="1"/>
  <c r="F45" i="5"/>
  <c r="H45" s="1"/>
  <c r="D44" i="1" s="1"/>
  <c r="F46" i="5"/>
  <c r="H46" s="1"/>
  <c r="D45" i="1" s="1"/>
  <c r="F48" i="5"/>
  <c r="H48" s="1"/>
  <c r="F49"/>
  <c r="H49" s="1"/>
  <c r="D48" i="1" s="1"/>
  <c r="F50" i="5"/>
  <c r="H50" s="1"/>
  <c r="D49" i="1" s="1"/>
  <c r="F51" i="5"/>
  <c r="H51" s="1"/>
  <c r="D50" i="1" s="1"/>
  <c r="F52" i="5"/>
  <c r="H52" s="1"/>
  <c r="D51" i="1" s="1"/>
  <c r="F53" i="5"/>
  <c r="H53" s="1"/>
  <c r="D52" i="1" s="1"/>
  <c r="F55" i="5"/>
  <c r="H55" s="1"/>
  <c r="F56"/>
  <c r="H56" s="1"/>
  <c r="D55" i="1" s="1"/>
  <c r="F57" i="5"/>
  <c r="H57" s="1"/>
  <c r="D56" i="1" s="1"/>
  <c r="F58" i="5"/>
  <c r="H58" s="1"/>
  <c r="D57" i="1" s="1"/>
  <c r="F59" i="5"/>
  <c r="H59" s="1"/>
  <c r="D58" i="1" s="1"/>
  <c r="F60" i="5"/>
  <c r="H60" s="1"/>
  <c r="D59" i="1" s="1"/>
  <c r="F61" i="5"/>
  <c r="H61" s="1"/>
  <c r="D60" i="1" s="1"/>
  <c r="F62" i="5"/>
  <c r="H62" s="1"/>
  <c r="D61" i="1" s="1"/>
  <c r="F63" i="5"/>
  <c r="H63" s="1"/>
  <c r="D62" i="1" s="1"/>
  <c r="F64" i="5"/>
  <c r="H64" s="1"/>
  <c r="D63" i="1" s="1"/>
  <c r="F65" i="5"/>
  <c r="H65" s="1"/>
  <c r="D64" i="1" s="1"/>
  <c r="F66" i="5"/>
  <c r="H66" s="1"/>
  <c r="D65" i="1" s="1"/>
  <c r="F67" i="5"/>
  <c r="H67" s="1"/>
  <c r="D66" i="1" s="1"/>
  <c r="F68" i="5"/>
  <c r="H68" s="1"/>
  <c r="D67" i="1" s="1"/>
  <c r="F70" i="5"/>
  <c r="H70" s="1"/>
  <c r="F71"/>
  <c r="H71" s="1"/>
  <c r="D70" i="1" s="1"/>
  <c r="F72" i="5"/>
  <c r="H72" s="1"/>
  <c r="D71" i="1" s="1"/>
  <c r="F73" i="5"/>
  <c r="H73" s="1"/>
  <c r="D72" i="1" s="1"/>
  <c r="F74" i="5"/>
  <c r="H74" s="1"/>
  <c r="D73" i="1" s="1"/>
  <c r="F75" i="5"/>
  <c r="H75" s="1"/>
  <c r="D74" i="1" s="1"/>
  <c r="F77" i="5"/>
  <c r="H77" s="1"/>
  <c r="F78"/>
  <c r="H78" s="1"/>
  <c r="D77" i="1" s="1"/>
  <c r="F79" i="5"/>
  <c r="H79" s="1"/>
  <c r="D78" i="1" s="1"/>
  <c r="F80" i="5"/>
  <c r="H80" s="1"/>
  <c r="D79" i="1" s="1"/>
  <c r="F81" i="5"/>
  <c r="H81" s="1"/>
  <c r="D80" i="1" s="1"/>
  <c r="F82" i="5"/>
  <c r="H82" s="1"/>
  <c r="D81" i="1" s="1"/>
  <c r="F83" i="5"/>
  <c r="H83" s="1"/>
  <c r="D82" i="1" s="1"/>
  <c r="F84" i="5"/>
  <c r="H84" s="1"/>
  <c r="D83" i="1" s="1"/>
  <c r="F85" i="5"/>
  <c r="H85" s="1"/>
  <c r="D84" i="1" s="1"/>
  <c r="F86" i="5"/>
  <c r="H86" s="1"/>
  <c r="D85" i="1" s="1"/>
  <c r="F87" i="5"/>
  <c r="H87" s="1"/>
  <c r="D86" i="1" s="1"/>
  <c r="F88" i="5"/>
  <c r="H88" s="1"/>
  <c r="D87" i="1" s="1"/>
  <c r="F90" i="5"/>
  <c r="H90" s="1"/>
  <c r="F91"/>
  <c r="H91" s="1"/>
  <c r="D90" i="1" s="1"/>
  <c r="F92" i="5"/>
  <c r="H92" s="1"/>
  <c r="D91" i="1" s="1"/>
  <c r="F93" i="5"/>
  <c r="H93" s="1"/>
  <c r="D92" i="1" s="1"/>
  <c r="F94" i="5"/>
  <c r="H94" s="1"/>
  <c r="D93" i="1" s="1"/>
  <c r="F95" i="5"/>
  <c r="H95" s="1"/>
  <c r="D94" i="1" s="1"/>
  <c r="F96" i="5"/>
  <c r="H96" s="1"/>
  <c r="D95" i="1" s="1"/>
  <c r="F97" i="5"/>
  <c r="H97" s="1"/>
  <c r="D96" i="1" s="1"/>
  <c r="F98" i="5"/>
  <c r="H98" s="1"/>
  <c r="D97" i="1" s="1"/>
  <c r="F102" i="5"/>
  <c r="F103"/>
  <c r="H103" s="1"/>
  <c r="F9"/>
  <c r="H9" s="1"/>
  <c r="F10" i="4"/>
  <c r="H10" s="1"/>
  <c r="C9" i="1" s="1"/>
  <c r="F11" i="4"/>
  <c r="H11" s="1"/>
  <c r="C10" i="1" s="1"/>
  <c r="F12" i="4"/>
  <c r="H12" s="1"/>
  <c r="C11" i="1" s="1"/>
  <c r="F13" i="4"/>
  <c r="H13" s="1"/>
  <c r="C12" i="1" s="1"/>
  <c r="F14" i="4"/>
  <c r="H14" s="1"/>
  <c r="C13" i="1" s="1"/>
  <c r="F15" i="4"/>
  <c r="H15" s="1"/>
  <c r="C14" i="1" s="1"/>
  <c r="F16" i="4"/>
  <c r="H16" s="1"/>
  <c r="C15" i="1" s="1"/>
  <c r="F17" i="4"/>
  <c r="H17" s="1"/>
  <c r="C16" i="1" s="1"/>
  <c r="F18" i="4"/>
  <c r="H18" s="1"/>
  <c r="C17" i="1" s="1"/>
  <c r="F19" i="4"/>
  <c r="H19" s="1"/>
  <c r="C18" i="1" s="1"/>
  <c r="F20" i="4"/>
  <c r="H20" s="1"/>
  <c r="C19" i="1" s="1"/>
  <c r="F21" i="4"/>
  <c r="H21" s="1"/>
  <c r="C20" i="1" s="1"/>
  <c r="F22" i="4"/>
  <c r="H22" s="1"/>
  <c r="C21" i="1" s="1"/>
  <c r="F23" i="4"/>
  <c r="H23" s="1"/>
  <c r="C22" i="1" s="1"/>
  <c r="F24" i="4"/>
  <c r="H24" s="1"/>
  <c r="C23" i="1" s="1"/>
  <c r="F25" i="4"/>
  <c r="H25" s="1"/>
  <c r="C24" i="1" s="1"/>
  <c r="F26" i="4"/>
  <c r="H26" s="1"/>
  <c r="C25" i="1" s="1"/>
  <c r="F28" i="4"/>
  <c r="H28" s="1"/>
  <c r="F29"/>
  <c r="H29" s="1"/>
  <c r="C28" i="1" s="1"/>
  <c r="F32" i="4"/>
  <c r="H32" s="1"/>
  <c r="C31" i="1" s="1"/>
  <c r="F33" i="4"/>
  <c r="H33" s="1"/>
  <c r="C32" i="1" s="1"/>
  <c r="F34" i="4"/>
  <c r="H34" s="1"/>
  <c r="C33" i="1" s="1"/>
  <c r="F35" i="4"/>
  <c r="H35" s="1"/>
  <c r="C34" i="1" s="1"/>
  <c r="F36" i="4"/>
  <c r="H36" s="1"/>
  <c r="C35" i="1" s="1"/>
  <c r="F37" i="4"/>
  <c r="H37" s="1"/>
  <c r="C36" i="1" s="1"/>
  <c r="F38" i="4"/>
  <c r="H38" s="1"/>
  <c r="C37" i="1" s="1"/>
  <c r="F40" i="4"/>
  <c r="H40" s="1"/>
  <c r="F41"/>
  <c r="H41" s="1"/>
  <c r="C40" i="1" s="1"/>
  <c r="F42" i="4"/>
  <c r="H42" s="1"/>
  <c r="C41" i="1" s="1"/>
  <c r="F43" i="4"/>
  <c r="H43" s="1"/>
  <c r="C42" i="1" s="1"/>
  <c r="F44" i="4"/>
  <c r="H44" s="1"/>
  <c r="C43" i="1" s="1"/>
  <c r="F45" i="4"/>
  <c r="H45" s="1"/>
  <c r="C44" i="1" s="1"/>
  <c r="F46" i="4"/>
  <c r="H46" s="1"/>
  <c r="C45" i="1" s="1"/>
  <c r="F48" i="4"/>
  <c r="H48" s="1"/>
  <c r="F49"/>
  <c r="H49" s="1"/>
  <c r="C48" i="1" s="1"/>
  <c r="F50" i="4"/>
  <c r="H50" s="1"/>
  <c r="C49" i="1" s="1"/>
  <c r="F51" i="4"/>
  <c r="H51" s="1"/>
  <c r="C50" i="1" s="1"/>
  <c r="F52" i="4"/>
  <c r="H52" s="1"/>
  <c r="C51" i="1" s="1"/>
  <c r="F53" i="4"/>
  <c r="H53" s="1"/>
  <c r="C52" i="1" s="1"/>
  <c r="F55" i="4"/>
  <c r="H55" s="1"/>
  <c r="F56"/>
  <c r="H56" s="1"/>
  <c r="C55" i="1" s="1"/>
  <c r="F57" i="4"/>
  <c r="H57" s="1"/>
  <c r="C56" i="1" s="1"/>
  <c r="F58" i="4"/>
  <c r="H58" s="1"/>
  <c r="C57" i="1" s="1"/>
  <c r="F59" i="4"/>
  <c r="H59" s="1"/>
  <c r="C58" i="1" s="1"/>
  <c r="F60" i="4"/>
  <c r="H60" s="1"/>
  <c r="C59" i="1" s="1"/>
  <c r="F61" i="4"/>
  <c r="H61" s="1"/>
  <c r="C60" i="1" s="1"/>
  <c r="F62" i="4"/>
  <c r="H62" s="1"/>
  <c r="C61" i="1" s="1"/>
  <c r="F63" i="4"/>
  <c r="H63" s="1"/>
  <c r="C62" i="1" s="1"/>
  <c r="F64" i="4"/>
  <c r="H64" s="1"/>
  <c r="C63" i="1" s="1"/>
  <c r="F65" i="4"/>
  <c r="H65" s="1"/>
  <c r="C64" i="1" s="1"/>
  <c r="F66" i="4"/>
  <c r="H66" s="1"/>
  <c r="C65" i="1" s="1"/>
  <c r="F67" i="4"/>
  <c r="H67" s="1"/>
  <c r="C66" i="1" s="1"/>
  <c r="F68" i="4"/>
  <c r="H68" s="1"/>
  <c r="C67" i="1" s="1"/>
  <c r="F70" i="4"/>
  <c r="H70" s="1"/>
  <c r="F71"/>
  <c r="H71" s="1"/>
  <c r="C70" i="1" s="1"/>
  <c r="F72" i="4"/>
  <c r="H72" s="1"/>
  <c r="C71" i="1" s="1"/>
  <c r="F73" i="4"/>
  <c r="H73" s="1"/>
  <c r="C72" i="1" s="1"/>
  <c r="F74" i="4"/>
  <c r="H74" s="1"/>
  <c r="C73" i="1" s="1"/>
  <c r="F75" i="4"/>
  <c r="H75" s="1"/>
  <c r="C74" i="1" s="1"/>
  <c r="F77" i="4"/>
  <c r="H77" s="1"/>
  <c r="F78"/>
  <c r="H78" s="1"/>
  <c r="C77" i="1" s="1"/>
  <c r="F79" i="4"/>
  <c r="H79" s="1"/>
  <c r="C78" i="1" s="1"/>
  <c r="F80" i="4"/>
  <c r="H80" s="1"/>
  <c r="C79" i="1" s="1"/>
  <c r="F81" i="4"/>
  <c r="H81" s="1"/>
  <c r="C80" i="1" s="1"/>
  <c r="F82" i="4"/>
  <c r="H82" s="1"/>
  <c r="C81" i="1" s="1"/>
  <c r="F83" i="4"/>
  <c r="H83" s="1"/>
  <c r="C82" i="1" s="1"/>
  <c r="F84" i="4"/>
  <c r="H84" s="1"/>
  <c r="C83" i="1" s="1"/>
  <c r="F85" i="4"/>
  <c r="H85" s="1"/>
  <c r="C84" i="1" s="1"/>
  <c r="F86" i="4"/>
  <c r="H86" s="1"/>
  <c r="C85" i="1" s="1"/>
  <c r="F87" i="4"/>
  <c r="H87" s="1"/>
  <c r="C86" i="1" s="1"/>
  <c r="F88" i="4"/>
  <c r="H88" s="1"/>
  <c r="C87" i="1" s="1"/>
  <c r="F90" i="4"/>
  <c r="H90" s="1"/>
  <c r="F91"/>
  <c r="H91" s="1"/>
  <c r="C90" i="1" s="1"/>
  <c r="F92" i="4"/>
  <c r="H92" s="1"/>
  <c r="C91" i="1" s="1"/>
  <c r="F93" i="4"/>
  <c r="H93" s="1"/>
  <c r="C92" i="1" s="1"/>
  <c r="F94" i="4"/>
  <c r="H94" s="1"/>
  <c r="C93" i="1" s="1"/>
  <c r="F95" i="4"/>
  <c r="H95" s="1"/>
  <c r="C94" i="1" s="1"/>
  <c r="F96" i="4"/>
  <c r="H96" s="1"/>
  <c r="C95" i="1" s="1"/>
  <c r="F97" i="4"/>
  <c r="H97" s="1"/>
  <c r="C96" i="1" s="1"/>
  <c r="F98" i="4"/>
  <c r="H98" s="1"/>
  <c r="C97" i="1" s="1"/>
  <c r="F103" i="4"/>
  <c r="H103" s="1"/>
  <c r="F9"/>
  <c r="H9" s="1"/>
  <c r="N11" i="3"/>
  <c r="N12"/>
  <c r="N13"/>
  <c r="N14"/>
  <c r="N15"/>
  <c r="N16"/>
  <c r="N17"/>
  <c r="N18"/>
  <c r="N19"/>
  <c r="N20"/>
  <c r="N21"/>
  <c r="N22"/>
  <c r="N23"/>
  <c r="N24"/>
  <c r="N25"/>
  <c r="N26"/>
  <c r="N27"/>
  <c r="N29"/>
  <c r="N30"/>
  <c r="N33"/>
  <c r="N34"/>
  <c r="N35"/>
  <c r="N36"/>
  <c r="N37"/>
  <c r="N38"/>
  <c r="N39"/>
  <c r="N41"/>
  <c r="N42"/>
  <c r="N43"/>
  <c r="N44"/>
  <c r="N45"/>
  <c r="N46"/>
  <c r="N47"/>
  <c r="N49"/>
  <c r="N50"/>
  <c r="N51"/>
  <c r="N52"/>
  <c r="N53"/>
  <c r="N54"/>
  <c r="N56"/>
  <c r="N57"/>
  <c r="N58"/>
  <c r="N59"/>
  <c r="N60"/>
  <c r="N61"/>
  <c r="N62"/>
  <c r="N63"/>
  <c r="N64"/>
  <c r="N65"/>
  <c r="N66"/>
  <c r="N67"/>
  <c r="N68"/>
  <c r="N69"/>
  <c r="N71"/>
  <c r="N72"/>
  <c r="N73"/>
  <c r="N74"/>
  <c r="N75"/>
  <c r="N76"/>
  <c r="N78"/>
  <c r="N79"/>
  <c r="N80"/>
  <c r="N81"/>
  <c r="N82"/>
  <c r="N83"/>
  <c r="N84"/>
  <c r="N85"/>
  <c r="N86"/>
  <c r="N87"/>
  <c r="N88"/>
  <c r="N89"/>
  <c r="N91"/>
  <c r="N92"/>
  <c r="N93"/>
  <c r="N94"/>
  <c r="N95"/>
  <c r="N96"/>
  <c r="N97"/>
  <c r="N98"/>
  <c r="N99"/>
  <c r="N104"/>
  <c r="N10"/>
  <c r="J11"/>
  <c r="J12"/>
  <c r="J13"/>
  <c r="J14"/>
  <c r="J15"/>
  <c r="J16"/>
  <c r="J17"/>
  <c r="J18"/>
  <c r="J19"/>
  <c r="J20"/>
  <c r="J21"/>
  <c r="J22"/>
  <c r="J23"/>
  <c r="J24"/>
  <c r="J25"/>
  <c r="J26"/>
  <c r="J27"/>
  <c r="J29"/>
  <c r="J30"/>
  <c r="J33"/>
  <c r="J34"/>
  <c r="J35"/>
  <c r="J36"/>
  <c r="J37"/>
  <c r="J38"/>
  <c r="J39"/>
  <c r="J41"/>
  <c r="J42"/>
  <c r="J43"/>
  <c r="J44"/>
  <c r="J45"/>
  <c r="J46"/>
  <c r="J47"/>
  <c r="J49"/>
  <c r="J50"/>
  <c r="J51"/>
  <c r="J52"/>
  <c r="J53"/>
  <c r="J54"/>
  <c r="J56"/>
  <c r="J57"/>
  <c r="J58"/>
  <c r="J59"/>
  <c r="J60"/>
  <c r="J61"/>
  <c r="J62"/>
  <c r="J63"/>
  <c r="J64"/>
  <c r="J65"/>
  <c r="J66"/>
  <c r="J67"/>
  <c r="J68"/>
  <c r="J69"/>
  <c r="J71"/>
  <c r="J72"/>
  <c r="J73"/>
  <c r="J74"/>
  <c r="J75"/>
  <c r="J76"/>
  <c r="J78"/>
  <c r="J79"/>
  <c r="J80"/>
  <c r="J81"/>
  <c r="J82"/>
  <c r="J83"/>
  <c r="J84"/>
  <c r="J85"/>
  <c r="J86"/>
  <c r="J87"/>
  <c r="J88"/>
  <c r="J89"/>
  <c r="J91"/>
  <c r="J92"/>
  <c r="J93"/>
  <c r="J94"/>
  <c r="J95"/>
  <c r="J96"/>
  <c r="J97"/>
  <c r="J98"/>
  <c r="J99"/>
  <c r="J104"/>
  <c r="J10"/>
  <c r="F11"/>
  <c r="F12"/>
  <c r="F13"/>
  <c r="P13" s="1"/>
  <c r="F11" i="1" s="1"/>
  <c r="F14" i="3"/>
  <c r="F15"/>
  <c r="F16"/>
  <c r="F17"/>
  <c r="P17" s="1"/>
  <c r="F15" i="1" s="1"/>
  <c r="F18" i="3"/>
  <c r="F19"/>
  <c r="F20"/>
  <c r="F21"/>
  <c r="P21" s="1"/>
  <c r="F19" i="1" s="1"/>
  <c r="F22" i="3"/>
  <c r="F23"/>
  <c r="F24"/>
  <c r="F25"/>
  <c r="P25" s="1"/>
  <c r="F23" i="1" s="1"/>
  <c r="F26" i="3"/>
  <c r="F27"/>
  <c r="F29"/>
  <c r="F30"/>
  <c r="P30" s="1"/>
  <c r="F28" i="1" s="1"/>
  <c r="F33" i="3"/>
  <c r="F34"/>
  <c r="F35"/>
  <c r="F36"/>
  <c r="P36" s="1"/>
  <c r="F34" i="1" s="1"/>
  <c r="F37" i="3"/>
  <c r="F38"/>
  <c r="F39"/>
  <c r="F41"/>
  <c r="F42"/>
  <c r="F43"/>
  <c r="F44"/>
  <c r="F45"/>
  <c r="P45" s="1"/>
  <c r="F43" i="1" s="1"/>
  <c r="F46" i="3"/>
  <c r="F47"/>
  <c r="F49"/>
  <c r="F50"/>
  <c r="P50" s="1"/>
  <c r="F51"/>
  <c r="F52"/>
  <c r="F53"/>
  <c r="F54"/>
  <c r="P54" s="1"/>
  <c r="F56"/>
  <c r="F57"/>
  <c r="F58"/>
  <c r="F59"/>
  <c r="P59" s="1"/>
  <c r="F57" i="1" s="1"/>
  <c r="F60" i="3"/>
  <c r="F61"/>
  <c r="F62"/>
  <c r="F63"/>
  <c r="P63" s="1"/>
  <c r="F61" i="1" s="1"/>
  <c r="F64" i="3"/>
  <c r="F65"/>
  <c r="F66"/>
  <c r="F67"/>
  <c r="P67" s="1"/>
  <c r="F65" i="1" s="1"/>
  <c r="F68" i="3"/>
  <c r="F69"/>
  <c r="F71"/>
  <c r="F72"/>
  <c r="P72" s="1"/>
  <c r="F70" i="1" s="1"/>
  <c r="F73" i="3"/>
  <c r="F74"/>
  <c r="F75"/>
  <c r="F76"/>
  <c r="P76" s="1"/>
  <c r="F74" i="1" s="1"/>
  <c r="F78" i="3"/>
  <c r="F79"/>
  <c r="F80"/>
  <c r="F81"/>
  <c r="P81" s="1"/>
  <c r="F79" i="1" s="1"/>
  <c r="F82" i="3"/>
  <c r="F83"/>
  <c r="F84"/>
  <c r="F85"/>
  <c r="P85" s="1"/>
  <c r="F83" i="1" s="1"/>
  <c r="F86" i="3"/>
  <c r="F87"/>
  <c r="F88"/>
  <c r="F89"/>
  <c r="F91"/>
  <c r="F92"/>
  <c r="F93"/>
  <c r="F94"/>
  <c r="P94" s="1"/>
  <c r="F92" i="1" s="1"/>
  <c r="F95" i="3"/>
  <c r="F96"/>
  <c r="F97"/>
  <c r="F98"/>
  <c r="P98" s="1"/>
  <c r="F99"/>
  <c r="F104"/>
  <c r="F10"/>
  <c r="F10" i="2"/>
  <c r="H10" s="1"/>
  <c r="E9" i="1" s="1"/>
  <c r="F11" i="2"/>
  <c r="H11" s="1"/>
  <c r="E10" i="1" s="1"/>
  <c r="F12" i="2"/>
  <c r="H12" s="1"/>
  <c r="E11" i="1" s="1"/>
  <c r="F13" i="2"/>
  <c r="H13" s="1"/>
  <c r="E12" i="1" s="1"/>
  <c r="F14" i="2"/>
  <c r="H14" s="1"/>
  <c r="E13" i="1" s="1"/>
  <c r="F15" i="2"/>
  <c r="H15" s="1"/>
  <c r="E14" i="1" s="1"/>
  <c r="F16" i="2"/>
  <c r="H16" s="1"/>
  <c r="E15" i="1" s="1"/>
  <c r="F17" i="2"/>
  <c r="H17" s="1"/>
  <c r="E16" i="1" s="1"/>
  <c r="F18" i="2"/>
  <c r="H18" s="1"/>
  <c r="E17" i="1" s="1"/>
  <c r="F19" i="2"/>
  <c r="H19" s="1"/>
  <c r="E18" i="1" s="1"/>
  <c r="F20" i="2"/>
  <c r="H20" s="1"/>
  <c r="E19" i="1" s="1"/>
  <c r="F21" i="2"/>
  <c r="H21" s="1"/>
  <c r="E20" i="1" s="1"/>
  <c r="F22" i="2"/>
  <c r="H22" s="1"/>
  <c r="E21" i="1" s="1"/>
  <c r="F23" i="2"/>
  <c r="H23" s="1"/>
  <c r="E22" i="1" s="1"/>
  <c r="F24" i="2"/>
  <c r="H24" s="1"/>
  <c r="E23" i="1" s="1"/>
  <c r="F25" i="2"/>
  <c r="H25" s="1"/>
  <c r="E24" i="1" s="1"/>
  <c r="F26" i="2"/>
  <c r="H26" s="1"/>
  <c r="E25" i="1" s="1"/>
  <c r="F28" i="2"/>
  <c r="H28" s="1"/>
  <c r="F29"/>
  <c r="H29" s="1"/>
  <c r="E28" i="1" s="1"/>
  <c r="F32" i="2"/>
  <c r="H32" s="1"/>
  <c r="E31" i="1" s="1"/>
  <c r="F33" i="2"/>
  <c r="H33" s="1"/>
  <c r="E32" i="1" s="1"/>
  <c r="F34" i="2"/>
  <c r="H34" s="1"/>
  <c r="E33" i="1" s="1"/>
  <c r="F35" i="2"/>
  <c r="H35" s="1"/>
  <c r="E34" i="1" s="1"/>
  <c r="F36" i="2"/>
  <c r="H36" s="1"/>
  <c r="E35" i="1" s="1"/>
  <c r="F37" i="2"/>
  <c r="H37" s="1"/>
  <c r="E36" i="1" s="1"/>
  <c r="F38" i="2"/>
  <c r="H38" s="1"/>
  <c r="E37" i="1" s="1"/>
  <c r="F40" i="2"/>
  <c r="H40" s="1"/>
  <c r="F41"/>
  <c r="H41" s="1"/>
  <c r="E40" i="1" s="1"/>
  <c r="F42" i="2"/>
  <c r="H42" s="1"/>
  <c r="E41" i="1" s="1"/>
  <c r="F43" i="2"/>
  <c r="H43" s="1"/>
  <c r="E42" i="1" s="1"/>
  <c r="F44" i="2"/>
  <c r="H44" s="1"/>
  <c r="E43" i="1" s="1"/>
  <c r="F45" i="2"/>
  <c r="H45" s="1"/>
  <c r="E44" i="1" s="1"/>
  <c r="F46" i="2"/>
  <c r="H46" s="1"/>
  <c r="E45" i="1" s="1"/>
  <c r="F48" i="2"/>
  <c r="H48" s="1"/>
  <c r="F49"/>
  <c r="H49" s="1"/>
  <c r="E48" i="1" s="1"/>
  <c r="F50" i="2"/>
  <c r="H50" s="1"/>
  <c r="E49" i="1" s="1"/>
  <c r="F51" i="2"/>
  <c r="H51" s="1"/>
  <c r="E50" i="1" s="1"/>
  <c r="F52" i="2"/>
  <c r="H52" s="1"/>
  <c r="E51" i="1" s="1"/>
  <c r="F53" i="2"/>
  <c r="H53" s="1"/>
  <c r="E52" i="1" s="1"/>
  <c r="F55" i="2"/>
  <c r="H55" s="1"/>
  <c r="F56"/>
  <c r="H56" s="1"/>
  <c r="E55" i="1" s="1"/>
  <c r="F57" i="2"/>
  <c r="H57" s="1"/>
  <c r="E56" i="1" s="1"/>
  <c r="F58" i="2"/>
  <c r="H58" s="1"/>
  <c r="E57" i="1" s="1"/>
  <c r="F59" i="2"/>
  <c r="H59" s="1"/>
  <c r="E58" i="1" s="1"/>
  <c r="F60" i="2"/>
  <c r="H60" s="1"/>
  <c r="E59" i="1" s="1"/>
  <c r="F61" i="2"/>
  <c r="H61" s="1"/>
  <c r="E60" i="1" s="1"/>
  <c r="F62" i="2"/>
  <c r="H62" s="1"/>
  <c r="E61" i="1" s="1"/>
  <c r="F63" i="2"/>
  <c r="H63" s="1"/>
  <c r="E62" i="1" s="1"/>
  <c r="F64" i="2"/>
  <c r="H64" s="1"/>
  <c r="E63" i="1" s="1"/>
  <c r="F65" i="2"/>
  <c r="H65" s="1"/>
  <c r="E64" i="1" s="1"/>
  <c r="F66" i="2"/>
  <c r="H66" s="1"/>
  <c r="E65" i="1" s="1"/>
  <c r="F67" i="2"/>
  <c r="H67" s="1"/>
  <c r="E66" i="1" s="1"/>
  <c r="F68" i="2"/>
  <c r="H68" s="1"/>
  <c r="E67" i="1" s="1"/>
  <c r="F70" i="2"/>
  <c r="H70" s="1"/>
  <c r="F71"/>
  <c r="H71" s="1"/>
  <c r="E70" i="1" s="1"/>
  <c r="F72" i="2"/>
  <c r="H72" s="1"/>
  <c r="E71" i="1" s="1"/>
  <c r="F73" i="2"/>
  <c r="H73" s="1"/>
  <c r="E72" i="1" s="1"/>
  <c r="F74" i="2"/>
  <c r="H74" s="1"/>
  <c r="E73" i="1" s="1"/>
  <c r="F75" i="2"/>
  <c r="H75" s="1"/>
  <c r="E74" i="1" s="1"/>
  <c r="F77" i="2"/>
  <c r="H77" s="1"/>
  <c r="F78"/>
  <c r="H78" s="1"/>
  <c r="E77" i="1" s="1"/>
  <c r="F79" i="2"/>
  <c r="H79" s="1"/>
  <c r="E78" i="1" s="1"/>
  <c r="F80" i="2"/>
  <c r="H80" s="1"/>
  <c r="E79" i="1" s="1"/>
  <c r="F81" i="2"/>
  <c r="H81" s="1"/>
  <c r="E80" i="1" s="1"/>
  <c r="F82" i="2"/>
  <c r="H82" s="1"/>
  <c r="E81" i="1" s="1"/>
  <c r="F83" i="2"/>
  <c r="H83" s="1"/>
  <c r="E82" i="1" s="1"/>
  <c r="F84" i="2"/>
  <c r="H84" s="1"/>
  <c r="E83" i="1" s="1"/>
  <c r="F85" i="2"/>
  <c r="H85" s="1"/>
  <c r="E84" i="1" s="1"/>
  <c r="F86" i="2"/>
  <c r="H86" s="1"/>
  <c r="E85" i="1" s="1"/>
  <c r="F87" i="2"/>
  <c r="H87" s="1"/>
  <c r="E86" i="1" s="1"/>
  <c r="F88" i="2"/>
  <c r="H88" s="1"/>
  <c r="E87" i="1" s="1"/>
  <c r="F90" i="2"/>
  <c r="H90" s="1"/>
  <c r="F91"/>
  <c r="H91" s="1"/>
  <c r="E90" i="1" s="1"/>
  <c r="F92" i="2"/>
  <c r="H92" s="1"/>
  <c r="E91" i="1" s="1"/>
  <c r="F93" i="2"/>
  <c r="H93" s="1"/>
  <c r="E92" i="1" s="1"/>
  <c r="F94" i="2"/>
  <c r="H94" s="1"/>
  <c r="E93" i="1" s="1"/>
  <c r="F95" i="2"/>
  <c r="H95" s="1"/>
  <c r="E94" i="1" s="1"/>
  <c r="F96" i="2"/>
  <c r="H96" s="1"/>
  <c r="E95" i="1" s="1"/>
  <c r="F97" i="2"/>
  <c r="H97" s="1"/>
  <c r="E96" i="1" s="1"/>
  <c r="F98" i="2"/>
  <c r="H98" s="1"/>
  <c r="E97" i="1" s="1"/>
  <c r="F103" i="2"/>
  <c r="H103" s="1"/>
  <c r="F9"/>
  <c r="H9" s="1"/>
  <c r="P89" i="3" l="1"/>
  <c r="F87" i="1" s="1"/>
  <c r="P41" i="3"/>
  <c r="P99"/>
  <c r="F97" i="1" s="1"/>
  <c r="P104" i="3"/>
  <c r="F102" i="1" s="1"/>
  <c r="F101" s="1"/>
  <c r="P96" i="3"/>
  <c r="F94" i="1" s="1"/>
  <c r="P92" i="3"/>
  <c r="F90" i="1" s="1"/>
  <c r="P87" i="3"/>
  <c r="F85" i="1" s="1"/>
  <c r="P83" i="3"/>
  <c r="F81" i="1" s="1"/>
  <c r="P79" i="3"/>
  <c r="F77" i="1" s="1"/>
  <c r="P74" i="3"/>
  <c r="F72" i="1" s="1"/>
  <c r="P69" i="3"/>
  <c r="F67" i="1" s="1"/>
  <c r="P65" i="3"/>
  <c r="F63" i="1" s="1"/>
  <c r="P61" i="3"/>
  <c r="F59" i="1" s="1"/>
  <c r="P57" i="3"/>
  <c r="F55" i="1" s="1"/>
  <c r="P52" i="3"/>
  <c r="F50" i="1" s="1"/>
  <c r="P47" i="3"/>
  <c r="F45" i="1" s="1"/>
  <c r="P43" i="3"/>
  <c r="F41" i="1" s="1"/>
  <c r="P38" i="3"/>
  <c r="F36" i="1" s="1"/>
  <c r="G36" s="1"/>
  <c r="P34" i="3"/>
  <c r="F32" i="1" s="1"/>
  <c r="G32" s="1"/>
  <c r="P27" i="3"/>
  <c r="F25" i="1" s="1"/>
  <c r="P23" i="3"/>
  <c r="F21" i="1" s="1"/>
  <c r="P19" i="3"/>
  <c r="F17" i="1" s="1"/>
  <c r="P15" i="3"/>
  <c r="F13" i="1" s="1"/>
  <c r="P11" i="3"/>
  <c r="F9" i="1" s="1"/>
  <c r="P95" i="3"/>
  <c r="F93" i="1" s="1"/>
  <c r="P91" i="3"/>
  <c r="P86"/>
  <c r="F84" i="1" s="1"/>
  <c r="P82" i="3"/>
  <c r="F80" i="1" s="1"/>
  <c r="P78" i="3"/>
  <c r="F76" i="1" s="1"/>
  <c r="P73" i="3"/>
  <c r="F71" i="1" s="1"/>
  <c r="P68" i="3"/>
  <c r="F66" i="1" s="1"/>
  <c r="P64" i="3"/>
  <c r="F62" i="1" s="1"/>
  <c r="P60" i="3"/>
  <c r="F58" i="1" s="1"/>
  <c r="P56" i="3"/>
  <c r="P51"/>
  <c r="F49" i="1" s="1"/>
  <c r="P46" i="3"/>
  <c r="F44" i="1" s="1"/>
  <c r="P42" i="3"/>
  <c r="F40" i="1" s="1"/>
  <c r="P37" i="3"/>
  <c r="F35" i="1" s="1"/>
  <c r="G35" s="1"/>
  <c r="P33" i="3"/>
  <c r="F31" i="1" s="1"/>
  <c r="G31" s="1"/>
  <c r="P26" i="3"/>
  <c r="F24" i="1" s="1"/>
  <c r="P22" i="3"/>
  <c r="F20" i="1" s="1"/>
  <c r="P18" i="3"/>
  <c r="F16" i="1" s="1"/>
  <c r="P14" i="3"/>
  <c r="F12" i="1" s="1"/>
  <c r="F96"/>
  <c r="F52"/>
  <c r="F48"/>
  <c r="G34"/>
  <c r="G28"/>
  <c r="P97" i="3"/>
  <c r="F95" i="1" s="1"/>
  <c r="P93" i="3"/>
  <c r="F91" i="1" s="1"/>
  <c r="P88" i="3"/>
  <c r="P84"/>
  <c r="F82" i="1" s="1"/>
  <c r="P80" i="3"/>
  <c r="F78" i="1" s="1"/>
  <c r="P75" i="3"/>
  <c r="F73" i="1" s="1"/>
  <c r="P71" i="3"/>
  <c r="F69" i="1" s="1"/>
  <c r="P66" i="3"/>
  <c r="P62"/>
  <c r="F60" i="1" s="1"/>
  <c r="P58" i="3"/>
  <c r="F56" i="1" s="1"/>
  <c r="P53" i="3"/>
  <c r="F51" i="1" s="1"/>
  <c r="P49" i="3"/>
  <c r="F47" i="1" s="1"/>
  <c r="P44" i="3"/>
  <c r="P39"/>
  <c r="F37" i="1" s="1"/>
  <c r="G37" s="1"/>
  <c r="P35" i="3"/>
  <c r="F33" i="1" s="1"/>
  <c r="G33" s="1"/>
  <c r="P29" i="3"/>
  <c r="F27" i="1" s="1"/>
  <c r="P24" i="3"/>
  <c r="F22" i="1" s="1"/>
  <c r="P20" i="3"/>
  <c r="F18" i="1" s="1"/>
  <c r="P16" i="3"/>
  <c r="F14" i="1" s="1"/>
  <c r="P12" i="3"/>
  <c r="F10" i="1" s="1"/>
  <c r="P10" i="3"/>
  <c r="F8" i="1" s="1"/>
  <c r="E8"/>
  <c r="D8"/>
  <c r="C8"/>
  <c r="G102" i="5"/>
  <c r="G99"/>
  <c r="G89"/>
  <c r="G76"/>
  <c r="G69"/>
  <c r="G54"/>
  <c r="G47"/>
  <c r="G39"/>
  <c r="G27"/>
  <c r="G8"/>
  <c r="D27" i="1"/>
  <c r="D39"/>
  <c r="D47"/>
  <c r="D69"/>
  <c r="D89"/>
  <c r="D99"/>
  <c r="D102"/>
  <c r="D101" s="1"/>
  <c r="G102" i="4"/>
  <c r="G99"/>
  <c r="G89"/>
  <c r="G76"/>
  <c r="G69"/>
  <c r="G54"/>
  <c r="G47"/>
  <c r="G39"/>
  <c r="G27"/>
  <c r="G8"/>
  <c r="C27" i="1"/>
  <c r="C39"/>
  <c r="C47"/>
  <c r="C69"/>
  <c r="C89"/>
  <c r="C99"/>
  <c r="C102"/>
  <c r="C101" s="1"/>
  <c r="G103" i="3"/>
  <c r="K103"/>
  <c r="O103"/>
  <c r="G100"/>
  <c r="K100"/>
  <c r="O100"/>
  <c r="O90"/>
  <c r="O77"/>
  <c r="O70"/>
  <c r="O55"/>
  <c r="O48"/>
  <c r="O40"/>
  <c r="O28"/>
  <c r="O9"/>
  <c r="F54" i="1"/>
  <c r="G7" i="3" l="1"/>
  <c r="F86" i="1"/>
  <c r="F75" s="1"/>
  <c r="F64"/>
  <c r="F53" s="1"/>
  <c r="F42"/>
  <c r="C7" i="3"/>
  <c r="P9"/>
  <c r="O7"/>
  <c r="C6" i="4"/>
  <c r="G6"/>
  <c r="C6" i="5"/>
  <c r="G6"/>
  <c r="K7" i="3"/>
  <c r="H76" i="4"/>
  <c r="H8"/>
  <c r="H76" i="5"/>
  <c r="H39"/>
  <c r="H8"/>
  <c r="D88" i="1"/>
  <c r="C88"/>
  <c r="P90" i="3"/>
  <c r="H54" i="5"/>
  <c r="H54" i="4"/>
  <c r="H27" i="5"/>
  <c r="D68" i="1"/>
  <c r="D46"/>
  <c r="D26"/>
  <c r="H47" i="5"/>
  <c r="H69"/>
  <c r="H89"/>
  <c r="D76" i="1"/>
  <c r="D75" s="1"/>
  <c r="D54"/>
  <c r="D53" s="1"/>
  <c r="D38"/>
  <c r="D7"/>
  <c r="H102" i="5"/>
  <c r="C68" i="1"/>
  <c r="C46"/>
  <c r="C38"/>
  <c r="C26"/>
  <c r="H27" i="4"/>
  <c r="H47"/>
  <c r="H69"/>
  <c r="H89"/>
  <c r="C76" i="1"/>
  <c r="C75" s="1"/>
  <c r="C54"/>
  <c r="C53" s="1"/>
  <c r="C7"/>
  <c r="H39" i="4"/>
  <c r="H102"/>
  <c r="P28" i="3"/>
  <c r="F68" i="1"/>
  <c r="F46"/>
  <c r="P40" i="3"/>
  <c r="F7" i="1"/>
  <c r="F89"/>
  <c r="F88" s="1"/>
  <c r="F26"/>
  <c r="P77" i="3"/>
  <c r="P70"/>
  <c r="P55"/>
  <c r="P48"/>
  <c r="P103"/>
  <c r="F39" i="1"/>
  <c r="P100" i="3"/>
  <c r="C98" i="1"/>
  <c r="D98"/>
  <c r="H99" i="5"/>
  <c r="H99" i="4"/>
  <c r="F99" i="1"/>
  <c r="F98" s="1"/>
  <c r="G102" i="2"/>
  <c r="G99"/>
  <c r="G89"/>
  <c r="G76"/>
  <c r="G69"/>
  <c r="G54"/>
  <c r="G47"/>
  <c r="G39"/>
  <c r="G27"/>
  <c r="G8"/>
  <c r="E27" i="1"/>
  <c r="E39"/>
  <c r="E47"/>
  <c r="E54"/>
  <c r="E69"/>
  <c r="E76"/>
  <c r="E89"/>
  <c r="E99"/>
  <c r="E102"/>
  <c r="E101" s="1"/>
  <c r="F38" l="1"/>
  <c r="F5" s="1"/>
  <c r="C6" i="2"/>
  <c r="G6"/>
  <c r="E7" i="1"/>
  <c r="E88"/>
  <c r="H6" i="4"/>
  <c r="D5" i="1"/>
  <c r="H6" i="5"/>
  <c r="C5" i="1"/>
  <c r="P7" i="3"/>
  <c r="E75" i="1"/>
  <c r="E68"/>
  <c r="E53"/>
  <c r="E46"/>
  <c r="H8" i="2"/>
  <c r="H39"/>
  <c r="H54"/>
  <c r="H76"/>
  <c r="H102"/>
  <c r="E38" i="1"/>
  <c r="E26"/>
  <c r="H27" i="2"/>
  <c r="H47"/>
  <c r="H69"/>
  <c r="H89"/>
  <c r="E98" i="1"/>
  <c r="H99" i="2"/>
  <c r="G15" i="1"/>
  <c r="G14"/>
  <c r="G13"/>
  <c r="G12"/>
  <c r="G11"/>
  <c r="G10"/>
  <c r="G9"/>
  <c r="E5" l="1"/>
  <c r="H6" i="2"/>
  <c r="G16" i="1"/>
  <c r="G17"/>
  <c r="G18"/>
  <c r="G19"/>
  <c r="G20"/>
  <c r="G21"/>
  <c r="G22"/>
  <c r="G23"/>
  <c r="G24"/>
  <c r="G25"/>
  <c r="G27"/>
  <c r="G40"/>
  <c r="G41"/>
  <c r="G42"/>
  <c r="G43"/>
  <c r="G44"/>
  <c r="G45"/>
  <c r="G48"/>
  <c r="G49"/>
  <c r="G50"/>
  <c r="G51"/>
  <c r="G52"/>
  <c r="G54"/>
  <c r="G55"/>
  <c r="G56"/>
  <c r="G57"/>
  <c r="G58"/>
  <c r="G59"/>
  <c r="G60"/>
  <c r="G61"/>
  <c r="G62"/>
  <c r="G63"/>
  <c r="G64"/>
  <c r="G65"/>
  <c r="G66"/>
  <c r="G67"/>
  <c r="G70"/>
  <c r="G71"/>
  <c r="G72"/>
  <c r="G73"/>
  <c r="G74"/>
  <c r="G76"/>
  <c r="G77"/>
  <c r="G78"/>
  <c r="G79"/>
  <c r="G80"/>
  <c r="G81"/>
  <c r="G82"/>
  <c r="G83"/>
  <c r="G84"/>
  <c r="G85"/>
  <c r="G86"/>
  <c r="G87"/>
  <c r="G90"/>
  <c r="G91"/>
  <c r="G92"/>
  <c r="G93"/>
  <c r="G94"/>
  <c r="G95"/>
  <c r="G96"/>
  <c r="G97"/>
  <c r="G100"/>
  <c r="G102"/>
  <c r="G101" s="1"/>
  <c r="G8"/>
  <c r="G39"/>
  <c r="G47"/>
  <c r="G69"/>
  <c r="G89"/>
  <c r="G99"/>
  <c r="G98" l="1"/>
  <c r="G88"/>
  <c r="G46"/>
  <c r="G7"/>
  <c r="G68"/>
  <c r="G38"/>
  <c r="G75"/>
  <c r="G26"/>
  <c r="G53"/>
  <c r="G5" l="1"/>
</calcChain>
</file>

<file path=xl/sharedStrings.xml><?xml version="1.0" encoding="utf-8"?>
<sst xmlns="http://schemas.openxmlformats.org/spreadsheetml/2006/main" count="549" uniqueCount="141">
  <si>
    <t>Приложение № 1</t>
  </si>
  <si>
    <t>Расчет потребности в субвенции из федерального бюджета  на осуществление переданных полномочий по назначению и выплате отдельных видов государственных пособий  лицам, не подлежащим обязательному социальному страхованию на случай временной нетрудоспособности и в связи с материнством, а также уволенным в связи с ликвидацией  организаций (прекращением деятельности, полномочий физическими лицами), на 2016 год</t>
  </si>
  <si>
    <t>№ п\п</t>
  </si>
  <si>
    <t>Наименование субъекта Российской Федерации</t>
  </si>
  <si>
    <t>Итого по РФ: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</si>
  <si>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</si>
  <si>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</si>
  <si>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</si>
  <si>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</si>
  <si>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</si>
  <si>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</si>
  <si>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</si>
  <si>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</si>
  <si>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</si>
  <si>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</si>
  <si>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г. Москва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</si>
  <si>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</si>
  <si>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</si>
  <si>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</si>
  <si>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</si>
  <si>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</si>
  <si>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</si>
  <si>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</si>
  <si>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</si>
  <si>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</si>
  <si>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</si>
  <si>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</si>
  <si>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</si>
  <si>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</si>
  <si>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</si>
  <si>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г. Санкт – Петербург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</si>
  <si>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</si>
  <si>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</si>
  <si>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</si>
  <si>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</si>
  <si>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</si>
  <si>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</si>
  <si>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</si>
  <si>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 - Балкарская Республика</t>
  </si>
  <si>
    <t>Карачаево - 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</si>
  <si>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</si>
  <si>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</si>
  <si>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</si>
  <si>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</si>
  <si>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</si>
  <si>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</si>
  <si>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</si>
  <si>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</si>
  <si>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</si>
  <si>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</si>
  <si>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</si>
  <si>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</si>
  <si>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</si>
  <si>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</si>
  <si>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</si>
  <si>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</si>
  <si>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</si>
  <si>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</si>
  <si>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</si>
  <si>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</si>
  <si>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</si>
  <si>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</si>
  <si>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</si>
  <si>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</si>
  <si>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</si>
  <si>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</si>
  <si>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</si>
  <si>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</si>
  <si>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</si>
  <si>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 - Мансийский автономный округ</t>
  </si>
  <si>
    <t>Ямало - Ненецкий автономный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</si>
  <si>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</si>
  <si>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</si>
  <si>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</si>
  <si>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</si>
  <si>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</si>
  <si>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</si>
  <si>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</si>
  <si>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</si>
  <si>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</si>
  <si>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</si>
  <si>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</si>
  <si>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</si>
  <si>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</si>
  <si>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</si>
  <si>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</si>
  <si>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</si>
  <si>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</si>
  <si>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</si>
  <si>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</si>
  <si>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</si>
  <si>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</si>
  <si>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</si>
  <si>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</si>
  <si>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</si>
  <si>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Байконур</t>
  </si>
  <si>
    <t>Приложение № 2</t>
  </si>
  <si>
    <t>Расчет необходимого объема средств из федерального бюджета на выплату  единовременного пособия при рождении ребенка лицам, не подлежащим обязательному социальному страхованию на случай временной нетрудоспособности и в связи с материнством, определенным в соответствии со ст.11 и 4 Федерального закона от 19 мая 1995 г. № 81-ФЗ «О государственных пособиях гражданам, имеющим детей»,  на 2016 год</t>
  </si>
  <si>
    <t>№ п/п</t>
  </si>
  <si>
    <t>Прогнозное количество выплат                                                       (шт.)</t>
  </si>
  <si>
    <t>Размер выплаты единовременного пособия (рублей)</t>
  </si>
  <si>
    <t>Почтовые расходы                             (не более 1,5%)                                       (рублей)</t>
  </si>
  <si>
    <t>размер единовременного пособия                            (в соответствии со ст.12 Федерального закона от 19 мая 1995 г. № 81-ФЗ)</t>
  </si>
  <si>
    <t>Районный коэффициент (%)</t>
  </si>
  <si>
    <t>Размер выплаты пособия с учетом районного коэффициента (гр.4xгр.5)</t>
  </si>
  <si>
    <t>Приложение № 3</t>
  </si>
  <si>
    <t>Расчет необходимого объема средств из федерального бюджета на выплату ежемесячного пособия по уходу за ребенком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лицами), определенным в соответствии со ст.13 и 4 Федерального закона от 19 мая 1995 г. № 81-ФЗ «О государственных пособиях гражданам, имеющим детей», на 2016 год</t>
  </si>
  <si>
    <t>Прогноз-ное число выплат в месяц максималь-ного размера ежемесяч-ного пособия для лиц уволенных (шт.)</t>
  </si>
  <si>
    <t>Размер максимальной выплаты ежемесячного пособия (рублей)</t>
  </si>
  <si>
    <t>Прогноз-ное число выплат в месяц ежемесячного пособия по уходу за первым ребенком (шт.)</t>
  </si>
  <si>
    <t>Размер выплаты ежемесячного пособия (рублей)</t>
  </si>
  <si>
    <t>Прогноз-ное число выплат в месяц ежемесяч-ного пособия по уходу за вторым ребенком (шт.)</t>
  </si>
  <si>
    <t xml:space="preserve">Почтовые расходы                             (не более 1,5%)                                       (рублей)  </t>
  </si>
  <si>
    <t>Размер максималь-ной выплаты ежемесячно-го пособия                (в соответствии со ст.15 Федерально-го закона от 19 мая 1995 г. № 81-ФЗ)</t>
  </si>
  <si>
    <t>Район-ный коэффи-циент (%)</t>
  </si>
  <si>
    <t>Размер выплаты пособия с учетом район-ного коэффи-циента (гр.4xгр.5)</t>
  </si>
  <si>
    <t>Размер выплаты пособия  (в соответст-вии со ст.15 Федераль-ного закона от 19 мая 1995 г. № 81-ФЗ)</t>
  </si>
  <si>
    <t>Размер выплаты пособия с учетом район-ного коэффи-циента (гр.8xгр.9)</t>
  </si>
  <si>
    <t>Размер выплаты пособия  (в соответствии со ст.15 Федерального закона от 19 мая 1995 г. № 81-ФЗ)</t>
  </si>
  <si>
    <t>Размер выплаты пособия с учетом районного коэффи-циента (гр.12xгр.13)</t>
  </si>
  <si>
    <t>Приложение № 4</t>
  </si>
  <si>
    <t>Прогнозная численность получателей                                                       (чел.)</t>
  </si>
  <si>
    <t>Размер выплаты пособия (рублей)</t>
  </si>
  <si>
    <t>размер пособия (за весь период выплаты в соответствии со ст.7 Федерального закона от 19 мая 1995 г. № 81-ФЗ)</t>
  </si>
  <si>
    <t>Приложение № 5</t>
  </si>
  <si>
    <t>Расчет необходимого объема средств из федерального бюджета на выплату единовременного пособия женщинам, вставшим на учет в медицинских организациях в ранние сроки беременности, уволенным в связи с ликвидацией организаций (прекращением деятельности, полномочий физическими лицами), определенным в соответствии со ст.9 и 4 Федерального закона от 19 мая 1995 г. № 81-ФЗ   «О государственных пособиях гражданам, имеющим детей», на 2016 год</t>
  </si>
  <si>
    <t>размер единовременного пособия                                 (в соответствии со ст.10 Федерального закона от 19 мая 1995 г. № 81-ФЗ)</t>
  </si>
  <si>
    <t>Крымский федеральный округ</t>
  </si>
  <si>
    <t>Республика Крым</t>
  </si>
  <si>
    <t>город Севастополь</t>
  </si>
  <si>
    <t>Необходимый объем средств из федерального бюджета на выплату пособия по беременности и родам женщинам, уволенным в связи с ликвидацией организаций (прекращением деятельности, полномочий физическими лицами), определенным в соответствии со ст.6 и 4 Федерального закона от 19 мая 1995 г. № 81-ФЗ «О государственных пособиях гражданам, имеющим детей»                                    (тыс.рублей)</t>
  </si>
  <si>
    <t xml:space="preserve">Необходимый объем средств из федерального бюджета на выплату единовременного пособия женщинам, вставшим на учет в медицинских организациях в ранние сроки беременности, уволенным в связи с ликвидацией организаций (прекращением деятельности, полномочий физическими лицами), определенным в соответствии со ст.9 и 4 Федерального закона от 19 мая 1995 г. № 81-ФЗ «О государственных пособиях гражданам, имеющим детей»                                                                   (тыс.рублей)    </t>
  </si>
  <si>
    <t>Необходимый объем средств из федерального бюджета на выплату единовременного пособия при рождении ребенка лицам, не подлежащим обязательному социальному страхованию на случай временной нетрудоспособности и в связи с материнством, определенным в соответствии со ст.11 и 4 Федерального закона от 19 мая 1995 г. № 81-ФЗ «О государственных пособиях гражданам, имеющим детей»  (тыс.рублей)</t>
  </si>
  <si>
    <t>Необходимый объем средств из федерального бюджета на выплату  ежемесячного пособия по уходу за ребенком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лицами), определенным в соответствии со ст.13 и 4 Федерального закона от 19 мая 1995 г. № 81-ФЗ «О государственных пособиях гражданам, имеющим детей» (тыс.рублей)</t>
  </si>
  <si>
    <t>Общий объем средств необходимых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 (тыс.рублей) (гр.3+гр.4+гр.5+гр.6)</t>
  </si>
  <si>
    <t>Необходимый объем средств на выплату единовременного пособия (тыс.рублей)                                                 (гр.3xгр.6+гр.7)</t>
  </si>
  <si>
    <t>Необходимый объем средств на выплату ежемесячного пособия по уходу за ребенком  (тыс.рублей) (гр.3xгр.6)+(гр.7хгр.10)+(гр.11хгр.14)x12мес.+гр.15)</t>
  </si>
  <si>
    <t>Необходимый объем средств на выплату пособия (тыс.рублей)                                                 (гр.3xгр.6+гр.7)</t>
  </si>
  <si>
    <t xml:space="preserve">Расчет необходимого объема средств из федерального бюджета на выплату пособия по беременности и родам женщинам, уволенным в связи с ликвидацией организаций (прекращением деятельности, полномочий физическими лицами), определенным в соответствии со ст.6 и 4 Федерального закона от 19 мая 1995 г. № 81-ФЗ «О государственных пособиях гражданам, имеющим детей», на 2016  год </t>
  </si>
  <si>
    <t>Ненецкий автономный округ</t>
  </si>
  <si>
    <t>Нераспределенный резерв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</si>
</sst>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2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8">
    <xf numFmtId="0" fontId="18" fillId="0" borderId="0" xfId="0" applyFont="1"/>
    <xf numFmtId="0" fontId="0" fillId="0" borderId="0" xfId="0" applyFont="1"/>
    <xf numFmtId="0" fontId="19" fillId="0" borderId="0" xfId="0" applyFont="1" applyAlignment="1">
      <alignment horizontal="right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3" fontId="22" fillId="33" borderId="12" xfId="0" applyNumberFormat="1" applyFont="1" applyFill="1" applyBorder="1" applyAlignment="1">
      <alignment horizontal="right" vertical="center"/>
    </xf>
    <xf numFmtId="4" fontId="22" fillId="0" borderId="12" xfId="0" applyNumberFormat="1" applyFont="1" applyBorder="1" applyAlignment="1">
      <alignment horizontal="right" vertical="center"/>
    </xf>
    <xf numFmtId="3" fontId="22" fillId="0" borderId="12" xfId="0" applyNumberFormat="1" applyFont="1" applyBorder="1" applyAlignment="1">
      <alignment horizontal="right" vertical="center"/>
    </xf>
    <xf numFmtId="4" fontId="19" fillId="0" borderId="12" xfId="0" applyNumberFormat="1" applyFont="1" applyBorder="1" applyAlignment="1">
      <alignment horizontal="right" vertical="center"/>
    </xf>
    <xf numFmtId="3" fontId="19" fillId="0" borderId="12" xfId="0" applyNumberFormat="1" applyFont="1" applyBorder="1" applyAlignment="1">
      <alignment horizontal="right" vertical="center"/>
    </xf>
    <xf numFmtId="3" fontId="19" fillId="0" borderId="12" xfId="0" applyNumberFormat="1" applyFont="1" applyBorder="1" applyAlignment="1">
      <alignment horizontal="right" vertical="center" wrapText="1"/>
    </xf>
    <xf numFmtId="4" fontId="19" fillId="0" borderId="12" xfId="0" applyNumberFormat="1" applyFont="1" applyBorder="1" applyAlignment="1">
      <alignment horizontal="right" vertical="center" wrapText="1"/>
    </xf>
    <xf numFmtId="3" fontId="22" fillId="33" borderId="11" xfId="0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horizontal="center" vertical="center" wrapText="1"/>
    </xf>
    <xf numFmtId="2" fontId="22" fillId="0" borderId="12" xfId="0" applyNumberFormat="1" applyFont="1" applyBorder="1" applyAlignment="1">
      <alignment horizontal="left" vertical="center" wrapText="1"/>
    </xf>
    <xf numFmtId="2" fontId="19" fillId="0" borderId="12" xfId="0" applyNumberFormat="1" applyFont="1" applyBorder="1" applyAlignment="1">
      <alignment horizontal="left" vertical="center" wrapText="1"/>
    </xf>
    <xf numFmtId="4" fontId="23" fillId="33" borderId="12" xfId="0" applyNumberFormat="1" applyFont="1" applyFill="1" applyBorder="1" applyAlignment="1">
      <alignment horizontal="right" vertical="center" wrapText="1"/>
    </xf>
    <xf numFmtId="164" fontId="22" fillId="0" borderId="12" xfId="0" applyNumberFormat="1" applyFont="1" applyBorder="1" applyAlignment="1">
      <alignment horizontal="center" vertical="center"/>
    </xf>
    <xf numFmtId="164" fontId="19" fillId="0" borderId="12" xfId="0" applyNumberFormat="1" applyFont="1" applyBorder="1" applyAlignment="1">
      <alignment horizontal="center" vertical="center" wrapText="1"/>
    </xf>
    <xf numFmtId="164" fontId="19" fillId="0" borderId="12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right" vertical="center" wrapText="1"/>
    </xf>
    <xf numFmtId="3" fontId="0" fillId="0" borderId="0" xfId="0" applyNumberFormat="1" applyFont="1"/>
    <xf numFmtId="3" fontId="19" fillId="33" borderId="12" xfId="0" applyNumberFormat="1" applyFont="1" applyFill="1" applyBorder="1" applyAlignment="1">
      <alignment horizontal="center" vertical="center"/>
    </xf>
    <xf numFmtId="3" fontId="18" fillId="0" borderId="0" xfId="0" applyNumberFormat="1" applyFont="1"/>
    <xf numFmtId="4" fontId="22" fillId="0" borderId="12" xfId="0" applyNumberFormat="1" applyFont="1" applyBorder="1" applyAlignment="1">
      <alignment horizontal="right" vertical="center" wrapText="1"/>
    </xf>
    <xf numFmtId="164" fontId="22" fillId="0" borderId="12" xfId="0" applyNumberFormat="1" applyFont="1" applyBorder="1" applyAlignment="1">
      <alignment horizontal="right" vertical="center"/>
    </xf>
    <xf numFmtId="164" fontId="19" fillId="0" borderId="12" xfId="0" applyNumberFormat="1" applyFont="1" applyBorder="1" applyAlignment="1">
      <alignment horizontal="right" vertical="center"/>
    </xf>
    <xf numFmtId="164" fontId="23" fillId="33" borderId="12" xfId="0" applyNumberFormat="1" applyFont="1" applyFill="1" applyBorder="1" applyAlignment="1">
      <alignment horizontal="right" vertical="center" wrapText="1"/>
    </xf>
    <xf numFmtId="164" fontId="22" fillId="0" borderId="12" xfId="0" applyNumberFormat="1" applyFont="1" applyBorder="1" applyAlignment="1">
      <alignment horizontal="right" vertical="center" wrapText="1"/>
    </xf>
    <xf numFmtId="4" fontId="22" fillId="33" borderId="12" xfId="0" applyNumberFormat="1" applyFont="1" applyFill="1" applyBorder="1" applyAlignment="1">
      <alignment horizontal="right" vertical="center"/>
    </xf>
    <xf numFmtId="3" fontId="19" fillId="33" borderId="12" xfId="0" applyNumberFormat="1" applyFont="1" applyFill="1" applyBorder="1" applyAlignment="1">
      <alignment horizontal="right" vertical="center"/>
    </xf>
    <xf numFmtId="164" fontId="22" fillId="33" borderId="12" xfId="0" applyNumberFormat="1" applyFont="1" applyFill="1" applyBorder="1" applyAlignment="1">
      <alignment horizontal="right" vertical="center"/>
    </xf>
    <xf numFmtId="164" fontId="19" fillId="0" borderId="12" xfId="0" applyNumberFormat="1" applyFont="1" applyBorder="1" applyAlignment="1">
      <alignment horizontal="right" vertical="center" wrapText="1"/>
    </xf>
    <xf numFmtId="4" fontId="22" fillId="33" borderId="11" xfId="0" applyNumberFormat="1" applyFont="1" applyFill="1" applyBorder="1" applyAlignment="1">
      <alignment horizontal="right" vertical="center"/>
    </xf>
    <xf numFmtId="164" fontId="22" fillId="33" borderId="11" xfId="0" applyNumberFormat="1" applyFont="1" applyFill="1" applyBorder="1" applyAlignment="1">
      <alignment horizontal="right" vertical="center"/>
    </xf>
    <xf numFmtId="165" fontId="19" fillId="0" borderId="12" xfId="0" applyNumberFormat="1" applyFont="1" applyBorder="1" applyAlignment="1">
      <alignment horizontal="right" vertical="center" wrapText="1"/>
    </xf>
    <xf numFmtId="0" fontId="19" fillId="0" borderId="12" xfId="0" applyFont="1" applyBorder="1" applyAlignment="1">
      <alignment horizontal="right" vertical="center" wrapText="1"/>
    </xf>
    <xf numFmtId="0" fontId="22" fillId="0" borderId="12" xfId="0" applyFont="1" applyBorder="1" applyAlignment="1">
      <alignment horizontal="right" vertical="center" wrapText="1"/>
    </xf>
    <xf numFmtId="3" fontId="19" fillId="34" borderId="12" xfId="0" applyNumberFormat="1" applyFont="1" applyFill="1" applyBorder="1" applyAlignment="1">
      <alignment horizontal="right" vertical="center" wrapText="1"/>
    </xf>
    <xf numFmtId="3" fontId="22" fillId="34" borderId="12" xfId="0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3" fontId="22" fillId="34" borderId="12" xfId="0" applyNumberFormat="1" applyFont="1" applyFill="1" applyBorder="1" applyAlignment="1">
      <alignment horizontal="right" vertical="center" wrapText="1"/>
    </xf>
    <xf numFmtId="0" fontId="18" fillId="0" borderId="18" xfId="0" applyFont="1" applyBorder="1"/>
    <xf numFmtId="2" fontId="19" fillId="0" borderId="18" xfId="0" applyNumberFormat="1" applyFont="1" applyBorder="1" applyAlignment="1">
      <alignment horizontal="left" vertical="center" wrapText="1"/>
    </xf>
    <xf numFmtId="164" fontId="18" fillId="0" borderId="18" xfId="0" applyNumberFormat="1" applyFont="1" applyBorder="1"/>
    <xf numFmtId="164" fontId="22" fillId="0" borderId="18" xfId="0" applyNumberFormat="1" applyFont="1" applyBorder="1" applyAlignment="1">
      <alignment horizontal="center"/>
    </xf>
    <xf numFmtId="164" fontId="18" fillId="0" borderId="0" xfId="0" applyNumberFormat="1" applyFont="1"/>
    <xf numFmtId="0" fontId="0" fillId="0" borderId="0" xfId="0" applyFont="1" applyAlignment="1">
      <alignment horizontal="right" vertical="justify"/>
    </xf>
    <xf numFmtId="164" fontId="0" fillId="0" borderId="0" xfId="0" applyNumberFormat="1" applyFont="1"/>
    <xf numFmtId="4" fontId="18" fillId="0" borderId="0" xfId="0" applyNumberFormat="1" applyFont="1"/>
    <xf numFmtId="3" fontId="22" fillId="0" borderId="12" xfId="0" applyNumberFormat="1" applyFont="1" applyFill="1" applyBorder="1" applyAlignment="1">
      <alignment horizontal="right" vertical="center"/>
    </xf>
    <xf numFmtId="2" fontId="18" fillId="0" borderId="0" xfId="0" applyNumberFormat="1" applyFont="1"/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3" fontId="19" fillId="0" borderId="13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workbookViewId="0">
      <pane xSplit="7" ySplit="7" topLeftCell="H101" activePane="bottomRight" state="frozen"/>
      <selection pane="topRight" activeCell="H1" sqref="H1"/>
      <selection pane="bottomLeft" activeCell="A8" sqref="A8"/>
      <selection pane="bottomRight" activeCell="G104" sqref="G104"/>
    </sheetView>
  </sheetViews>
  <sheetFormatPr defaultRowHeight="12.75"/>
  <cols>
    <col min="1" max="1" width="3.85546875" customWidth="1"/>
    <col min="2" max="2" width="34.140625" customWidth="1"/>
    <col min="3" max="3" width="28.42578125" customWidth="1"/>
    <col min="4" max="4" width="33" customWidth="1"/>
    <col min="5" max="5" width="30.7109375" customWidth="1"/>
    <col min="6" max="6" width="37.42578125" customWidth="1"/>
    <col min="7" max="7" width="28" customWidth="1"/>
    <col min="8" max="8" width="10.7109375" bestFit="1" customWidth="1"/>
  </cols>
  <sheetData>
    <row r="1" spans="1:8" ht="21.75" customHeight="1">
      <c r="A1" s="1"/>
      <c r="B1" s="1"/>
      <c r="C1" s="1"/>
      <c r="D1" s="1"/>
      <c r="E1" s="1"/>
      <c r="F1" s="1"/>
      <c r="G1" s="2" t="s">
        <v>0</v>
      </c>
    </row>
    <row r="2" spans="1:8" ht="77.25" customHeight="1">
      <c r="A2" s="58" t="s">
        <v>1</v>
      </c>
      <c r="B2" s="58"/>
      <c r="C2" s="58"/>
      <c r="D2" s="58"/>
      <c r="E2" s="58"/>
      <c r="F2" s="58"/>
      <c r="G2" s="58"/>
    </row>
    <row r="3" spans="1:8" ht="255.75" customHeight="1">
      <c r="A3" s="3" t="s">
        <v>2</v>
      </c>
      <c r="B3" s="4" t="s">
        <v>3</v>
      </c>
      <c r="C3" s="4" t="s">
        <v>130</v>
      </c>
      <c r="D3" s="4" t="s">
        <v>131</v>
      </c>
      <c r="E3" s="4" t="s">
        <v>132</v>
      </c>
      <c r="F3" s="4" t="s">
        <v>133</v>
      </c>
      <c r="G3" s="4" t="s">
        <v>134</v>
      </c>
    </row>
    <row r="4" spans="1:8" ht="15" customHeight="1">
      <c r="A4" s="5">
        <v>1</v>
      </c>
      <c r="B4" s="4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</row>
    <row r="5" spans="1:8" ht="15" customHeight="1">
      <c r="A5" s="18"/>
      <c r="B5" s="19" t="s">
        <v>4</v>
      </c>
      <c r="C5" s="22">
        <f>C7+C26+C38+C46+C53+C68+C75+C88+C98+C101+C103</f>
        <v>1155.0999999999999</v>
      </c>
      <c r="D5" s="22">
        <f t="shared" ref="D5:G5" si="0">D7+D26+D38+D46+D53+D68+D75+D88+D98+D101+D103</f>
        <v>5585</v>
      </c>
      <c r="E5" s="22">
        <f t="shared" si="0"/>
        <v>7526119</v>
      </c>
      <c r="F5" s="22">
        <f t="shared" si="0"/>
        <v>62441833.100000009</v>
      </c>
      <c r="G5" s="22">
        <f t="shared" si="0"/>
        <v>71523521.400000006</v>
      </c>
      <c r="H5" s="52"/>
    </row>
    <row r="6" spans="1:8" ht="14.25" customHeight="1">
      <c r="A6" s="18"/>
      <c r="B6" s="19"/>
      <c r="C6" s="23"/>
      <c r="D6" s="23"/>
      <c r="E6" s="23"/>
      <c r="F6" s="23"/>
      <c r="G6" s="23"/>
    </row>
    <row r="7" spans="1:8" ht="14.25" customHeight="1">
      <c r="A7" s="18"/>
      <c r="B7" s="19" t="s">
        <v>5</v>
      </c>
      <c r="C7" s="22">
        <f t="shared" ref="C7" si="1">SUM(C8:C25)</f>
        <v>151.80000000000001</v>
      </c>
      <c r="D7" s="22">
        <f t="shared" ref="D7" si="2">SUM(D8:D25)</f>
        <v>31.800000000000004</v>
      </c>
      <c r="E7" s="22">
        <f t="shared" ref="E7" si="3">SUM(E8:E25)</f>
        <v>943610.2</v>
      </c>
      <c r="F7" s="22">
        <f t="shared" ref="F7" si="4">SUM(F8:F25)</f>
        <v>9025908.2999999989</v>
      </c>
      <c r="G7" s="22">
        <f t="shared" ref="G7" si="5">SUM(G8:G25)</f>
        <v>9969702.1000000015</v>
      </c>
    </row>
    <row r="8" spans="1:8" ht="14.25" customHeight="1">
      <c r="A8" s="45">
        <v>1</v>
      </c>
      <c r="B8" s="20" t="s">
        <v>6</v>
      </c>
      <c r="C8" s="24">
        <f>'Приложение 4'!H9</f>
        <v>5.3</v>
      </c>
      <c r="D8" s="24">
        <f>'Приложение 5'!H9</f>
        <v>1.1000000000000001</v>
      </c>
      <c r="E8" s="24">
        <f>'Приложение 2'!H9</f>
        <v>45013.1</v>
      </c>
      <c r="F8" s="24">
        <f>'Приложение 3'!P10</f>
        <v>461452.1</v>
      </c>
      <c r="G8" s="24">
        <f>C8+D8+E8+F8</f>
        <v>506471.6</v>
      </c>
    </row>
    <row r="9" spans="1:8" ht="14.25" customHeight="1">
      <c r="A9" s="45">
        <v>2</v>
      </c>
      <c r="B9" s="20" t="s">
        <v>7</v>
      </c>
      <c r="C9" s="24">
        <f>'Приложение 4'!H10</f>
        <v>2.7</v>
      </c>
      <c r="D9" s="24">
        <f>'Приложение 5'!H10</f>
        <v>0.6</v>
      </c>
      <c r="E9" s="24">
        <f>'Приложение 2'!H10</f>
        <v>49168.7</v>
      </c>
      <c r="F9" s="24">
        <f>'Приложение 3'!P11</f>
        <v>417578.4</v>
      </c>
      <c r="G9" s="24">
        <f t="shared" ref="G9:G73" si="6">C9+D9+E9+F9</f>
        <v>466750.4</v>
      </c>
    </row>
    <row r="10" spans="1:8" ht="14.25" customHeight="1">
      <c r="A10" s="45">
        <v>3</v>
      </c>
      <c r="B10" s="20" t="s">
        <v>8</v>
      </c>
      <c r="C10" s="24">
        <f>'Приложение 4'!H11</f>
        <v>2.7</v>
      </c>
      <c r="D10" s="24">
        <f>'Приложение 5'!H11</f>
        <v>0.6</v>
      </c>
      <c r="E10" s="24">
        <f>'Приложение 2'!H11</f>
        <v>41040.400000000001</v>
      </c>
      <c r="F10" s="24">
        <f>'Приложение 3'!P12</f>
        <v>336077.2</v>
      </c>
      <c r="G10" s="24">
        <f t="shared" si="6"/>
        <v>377120.9</v>
      </c>
    </row>
    <row r="11" spans="1:8" ht="14.25" customHeight="1">
      <c r="A11" s="45">
        <v>4</v>
      </c>
      <c r="B11" s="20" t="s">
        <v>9</v>
      </c>
      <c r="C11" s="24">
        <f>'Приложение 4'!H12</f>
        <v>8</v>
      </c>
      <c r="D11" s="24">
        <f>'Приложение 5'!H12</f>
        <v>1.7</v>
      </c>
      <c r="E11" s="24">
        <f>'Приложение 2'!H12</f>
        <v>91306.1</v>
      </c>
      <c r="F11" s="24">
        <f>'Приложение 3'!P13</f>
        <v>732293.2</v>
      </c>
      <c r="G11" s="24">
        <f t="shared" si="6"/>
        <v>823609</v>
      </c>
    </row>
    <row r="12" spans="1:8" ht="14.25" customHeight="1">
      <c r="A12" s="45">
        <v>5</v>
      </c>
      <c r="B12" s="20" t="s">
        <v>10</v>
      </c>
      <c r="C12" s="24">
        <f>'Приложение 4'!H13</f>
        <v>2.7</v>
      </c>
      <c r="D12" s="24">
        <f>'Приложение 5'!H13</f>
        <v>0.6</v>
      </c>
      <c r="E12" s="24">
        <f>'Приложение 2'!H13</f>
        <v>34068.400000000001</v>
      </c>
      <c r="F12" s="24">
        <f>'Приложение 3'!P14</f>
        <v>295038.5</v>
      </c>
      <c r="G12" s="24">
        <f t="shared" si="6"/>
        <v>329110.2</v>
      </c>
    </row>
    <row r="13" spans="1:8" ht="14.25" customHeight="1">
      <c r="A13" s="45">
        <v>6</v>
      </c>
      <c r="B13" s="20" t="s">
        <v>11</v>
      </c>
      <c r="C13" s="24">
        <f>'Приложение 4'!H14</f>
        <v>26.6</v>
      </c>
      <c r="D13" s="24">
        <f>'Приложение 5'!H14</f>
        <v>5.7</v>
      </c>
      <c r="E13" s="24">
        <f>'Приложение 2'!H14</f>
        <v>35267.5</v>
      </c>
      <c r="F13" s="24">
        <f>'Приложение 3'!P15</f>
        <v>293111.8</v>
      </c>
      <c r="G13" s="24">
        <f t="shared" si="6"/>
        <v>328411.59999999998</v>
      </c>
    </row>
    <row r="14" spans="1:8" ht="14.25" customHeight="1">
      <c r="A14" s="45">
        <v>7</v>
      </c>
      <c r="B14" s="20" t="s">
        <v>12</v>
      </c>
      <c r="C14" s="24">
        <f>'Приложение 4'!H15</f>
        <v>18.600000000000001</v>
      </c>
      <c r="D14" s="24">
        <f>'Приложение 5'!H15</f>
        <v>4</v>
      </c>
      <c r="E14" s="24">
        <f>'Приложение 2'!H15</f>
        <v>21572.799999999999</v>
      </c>
      <c r="F14" s="24">
        <f>'Приложение 3'!P16</f>
        <v>173449.2</v>
      </c>
      <c r="G14" s="24">
        <f t="shared" si="6"/>
        <v>195044.6</v>
      </c>
    </row>
    <row r="15" spans="1:8" ht="14.25" customHeight="1">
      <c r="A15" s="45">
        <v>8</v>
      </c>
      <c r="B15" s="20" t="s">
        <v>13</v>
      </c>
      <c r="C15" s="24">
        <f>'Приложение 4'!H16</f>
        <v>5.3</v>
      </c>
      <c r="D15" s="24">
        <f>'Приложение 5'!H16</f>
        <v>1.1000000000000001</v>
      </c>
      <c r="E15" s="24">
        <f>'Приложение 2'!H16</f>
        <v>45505</v>
      </c>
      <c r="F15" s="24">
        <f>'Приложение 3'!P17</f>
        <v>405140.2</v>
      </c>
      <c r="G15" s="24">
        <f t="shared" si="6"/>
        <v>450651.60000000003</v>
      </c>
    </row>
    <row r="16" spans="1:8" ht="14.25" customHeight="1">
      <c r="A16" s="45">
        <v>9</v>
      </c>
      <c r="B16" s="20" t="s">
        <v>14</v>
      </c>
      <c r="C16" s="24">
        <f>'Приложение 4'!H17</f>
        <v>5.3</v>
      </c>
      <c r="D16" s="24">
        <f>'Приложение 5'!H17</f>
        <v>1.1000000000000001</v>
      </c>
      <c r="E16" s="24">
        <f>'Приложение 2'!H17</f>
        <v>38543.9</v>
      </c>
      <c r="F16" s="24">
        <f>'Приложение 3'!P18</f>
        <v>361862.2</v>
      </c>
      <c r="G16" s="24">
        <f t="shared" si="6"/>
        <v>400412.5</v>
      </c>
    </row>
    <row r="17" spans="1:7" ht="14.25" customHeight="1">
      <c r="A17" s="45">
        <v>10</v>
      </c>
      <c r="B17" s="20" t="s">
        <v>15</v>
      </c>
      <c r="C17" s="24">
        <f>'Приложение 4'!H18</f>
        <v>24</v>
      </c>
      <c r="D17" s="24">
        <f>'Приложение 5'!H18</f>
        <v>5.0999999999999996</v>
      </c>
      <c r="E17" s="24">
        <f>'Приложение 2'!H18</f>
        <v>168732.3</v>
      </c>
      <c r="F17" s="24">
        <f>'Приложение 3'!P19</f>
        <v>2075070.5</v>
      </c>
      <c r="G17" s="24">
        <f t="shared" si="6"/>
        <v>2243831.9</v>
      </c>
    </row>
    <row r="18" spans="1:7" ht="14.25" customHeight="1">
      <c r="A18" s="45">
        <v>11</v>
      </c>
      <c r="B18" s="20" t="s">
        <v>16</v>
      </c>
      <c r="C18" s="24">
        <f>'Приложение 4'!H19</f>
        <v>10.7</v>
      </c>
      <c r="D18" s="24">
        <f>'Приложение 5'!H19</f>
        <v>1.7</v>
      </c>
      <c r="E18" s="24">
        <f>'Приложение 2'!H19</f>
        <v>125069.6</v>
      </c>
      <c r="F18" s="24">
        <f>'Приложение 3'!P20</f>
        <v>1302943.6000000001</v>
      </c>
      <c r="G18" s="24">
        <f t="shared" si="6"/>
        <v>1428025.6</v>
      </c>
    </row>
    <row r="19" spans="1:7" ht="14.25" customHeight="1">
      <c r="A19" s="45">
        <v>12</v>
      </c>
      <c r="B19" s="20" t="s">
        <v>17</v>
      </c>
      <c r="C19" s="24">
        <f>'Приложение 4'!H20</f>
        <v>5.3</v>
      </c>
      <c r="D19" s="24">
        <f>'Приложение 5'!H20</f>
        <v>1.1000000000000001</v>
      </c>
      <c r="E19" s="24">
        <f>'Приложение 2'!H20</f>
        <v>26243.9</v>
      </c>
      <c r="F19" s="24">
        <f>'Приложение 3'!P21</f>
        <v>224789.6</v>
      </c>
      <c r="G19" s="24">
        <f t="shared" si="6"/>
        <v>251039.90000000002</v>
      </c>
    </row>
    <row r="20" spans="1:7" ht="14.25" customHeight="1">
      <c r="A20" s="45">
        <v>13</v>
      </c>
      <c r="B20" s="20" t="s">
        <v>18</v>
      </c>
      <c r="C20" s="24">
        <f>'Приложение 4'!H21</f>
        <v>5.3</v>
      </c>
      <c r="D20" s="24">
        <f>'Приложение 5'!H21</f>
        <v>1.1000000000000001</v>
      </c>
      <c r="E20" s="24">
        <f>'Приложение 2'!H21</f>
        <v>31795</v>
      </c>
      <c r="F20" s="24">
        <f>'Приложение 3'!P22</f>
        <v>289374.7</v>
      </c>
      <c r="G20" s="24">
        <f t="shared" si="6"/>
        <v>321176.10000000003</v>
      </c>
    </row>
    <row r="21" spans="1:7" ht="14.25" customHeight="1">
      <c r="A21" s="45">
        <v>14</v>
      </c>
      <c r="B21" s="20" t="s">
        <v>19</v>
      </c>
      <c r="C21" s="24">
        <f>'Приложение 4'!H22</f>
        <v>5.4</v>
      </c>
      <c r="D21" s="24">
        <f>'Приложение 5'!H22</f>
        <v>1.2</v>
      </c>
      <c r="E21" s="24">
        <f>'Приложение 2'!H22</f>
        <v>30522.5</v>
      </c>
      <c r="F21" s="24">
        <f>'Приложение 3'!P23</f>
        <v>248459.7</v>
      </c>
      <c r="G21" s="24">
        <f t="shared" si="6"/>
        <v>278988.79999999999</v>
      </c>
    </row>
    <row r="22" spans="1:7" ht="14.25" customHeight="1">
      <c r="A22" s="45">
        <v>15</v>
      </c>
      <c r="B22" s="20" t="s">
        <v>20</v>
      </c>
      <c r="C22" s="24">
        <f>'Приложение 4'!H23</f>
        <v>5.3</v>
      </c>
      <c r="D22" s="24">
        <f>'Приложение 5'!H23</f>
        <v>1.1000000000000001</v>
      </c>
      <c r="E22" s="24">
        <f>'Приложение 2'!H23</f>
        <v>39213.4</v>
      </c>
      <c r="F22" s="24">
        <f>'Приложение 3'!P24</f>
        <v>350043.1</v>
      </c>
      <c r="G22" s="24">
        <f t="shared" si="6"/>
        <v>389262.89999999997</v>
      </c>
    </row>
    <row r="23" spans="1:7" ht="14.25" customHeight="1">
      <c r="A23" s="45">
        <v>16</v>
      </c>
      <c r="B23" s="20" t="s">
        <v>21</v>
      </c>
      <c r="C23" s="24">
        <f>'Приложение 4'!H24</f>
        <v>0</v>
      </c>
      <c r="D23" s="24">
        <f>'Приложение 5'!H24</f>
        <v>0</v>
      </c>
      <c r="E23" s="24">
        <f>'Приложение 2'!H24</f>
        <v>38633.9</v>
      </c>
      <c r="F23" s="24">
        <f>'Приложение 3'!P25</f>
        <v>347929.1</v>
      </c>
      <c r="G23" s="24">
        <f t="shared" si="6"/>
        <v>386563</v>
      </c>
    </row>
    <row r="24" spans="1:7" ht="14.25" customHeight="1">
      <c r="A24" s="45">
        <v>17</v>
      </c>
      <c r="B24" s="20" t="s">
        <v>22</v>
      </c>
      <c r="C24" s="24">
        <f>'Приложение 4'!H25</f>
        <v>5.3</v>
      </c>
      <c r="D24" s="24">
        <f>'Приложение 5'!H25</f>
        <v>1.1000000000000001</v>
      </c>
      <c r="E24" s="24">
        <f>'Приложение 2'!H25</f>
        <v>46760.7</v>
      </c>
      <c r="F24" s="24">
        <f>'Приложение 3'!P26</f>
        <v>407811.6</v>
      </c>
      <c r="G24" s="24">
        <f t="shared" si="6"/>
        <v>454578.69999999995</v>
      </c>
    </row>
    <row r="25" spans="1:7" ht="14.25" customHeight="1">
      <c r="A25" s="45">
        <v>18</v>
      </c>
      <c r="B25" s="20" t="s">
        <v>23</v>
      </c>
      <c r="C25" s="24">
        <f>'Приложение 4'!H26</f>
        <v>13.3</v>
      </c>
      <c r="D25" s="24">
        <f>'Приложение 5'!H26</f>
        <v>2.9</v>
      </c>
      <c r="E25" s="24">
        <f>'Приложение 2'!H26</f>
        <v>35153</v>
      </c>
      <c r="F25" s="24">
        <f>'Приложение 3'!P27</f>
        <v>303483.59999999998</v>
      </c>
      <c r="G25" s="24">
        <f t="shared" si="6"/>
        <v>338652.8</v>
      </c>
    </row>
    <row r="26" spans="1:7" ht="14.25" customHeight="1">
      <c r="A26" s="45"/>
      <c r="B26" s="19" t="s">
        <v>24</v>
      </c>
      <c r="C26" s="22">
        <f t="shared" ref="C26" si="7">SUM(C27:C37)</f>
        <v>63.100000000000009</v>
      </c>
      <c r="D26" s="22">
        <f t="shared" ref="D26" si="8">SUM(D27:D37)</f>
        <v>13.599999999999998</v>
      </c>
      <c r="E26" s="22">
        <f t="shared" ref="E26" si="9">SUM(E27:E37)</f>
        <v>353051.1</v>
      </c>
      <c r="F26" s="22">
        <f t="shared" ref="F26" si="10">SUM(F27:F37)</f>
        <v>3588914.3999999994</v>
      </c>
      <c r="G26" s="22">
        <f t="shared" ref="G26" si="11">SUM(G27:G37)</f>
        <v>3942042.1999999997</v>
      </c>
    </row>
    <row r="27" spans="1:7" ht="14.25" customHeight="1">
      <c r="A27" s="45">
        <v>19</v>
      </c>
      <c r="B27" s="20" t="s">
        <v>25</v>
      </c>
      <c r="C27" s="24">
        <f>'Приложение 4'!H28</f>
        <v>12.9</v>
      </c>
      <c r="D27" s="24">
        <f>'Приложение 5'!H28</f>
        <v>2.8</v>
      </c>
      <c r="E27" s="24">
        <f>'Приложение 2'!H28</f>
        <v>26451.200000000001</v>
      </c>
      <c r="F27" s="24">
        <f>'Приложение 3'!P29</f>
        <v>203742.5</v>
      </c>
      <c r="G27" s="24">
        <f t="shared" si="6"/>
        <v>230209.4</v>
      </c>
    </row>
    <row r="28" spans="1:7" ht="14.25" customHeight="1">
      <c r="A28" s="45">
        <v>20</v>
      </c>
      <c r="B28" s="20" t="s">
        <v>26</v>
      </c>
      <c r="C28" s="24">
        <f>'Приложение 4'!H29</f>
        <v>0</v>
      </c>
      <c r="D28" s="24">
        <f>'Приложение 5'!H29</f>
        <v>0</v>
      </c>
      <c r="E28" s="24">
        <f>'Приложение 2'!H29</f>
        <v>36237.199999999997</v>
      </c>
      <c r="F28" s="24">
        <f>'Приложение 3'!P30</f>
        <v>338911.2</v>
      </c>
      <c r="G28" s="24">
        <f t="shared" si="6"/>
        <v>375148.4</v>
      </c>
    </row>
    <row r="29" spans="1:7" ht="14.25" customHeight="1">
      <c r="A29" s="45">
        <v>21</v>
      </c>
      <c r="B29" s="20" t="s">
        <v>27</v>
      </c>
      <c r="C29" s="24">
        <f>'Приложение 4'!H30</f>
        <v>17.2</v>
      </c>
      <c r="D29" s="24">
        <f>'Приложение 5'!H30</f>
        <v>3.7</v>
      </c>
      <c r="E29" s="24">
        <f>'Приложение 2'!H30</f>
        <v>39673.4</v>
      </c>
      <c r="F29" s="24">
        <f>'Приложение 3'!P31</f>
        <v>375300.7</v>
      </c>
      <c r="G29" s="24">
        <f t="shared" si="6"/>
        <v>414995</v>
      </c>
    </row>
    <row r="30" spans="1:7" ht="14.25" customHeight="1">
      <c r="A30" s="45">
        <v>22</v>
      </c>
      <c r="B30" s="20" t="s">
        <v>139</v>
      </c>
      <c r="C30" s="24">
        <f>'Приложение 4'!H31</f>
        <v>4.0999999999999996</v>
      </c>
      <c r="D30" s="24">
        <f>'Приложение 5'!H31</f>
        <v>0.9</v>
      </c>
      <c r="E30" s="24">
        <f>'Приложение 2'!H31</f>
        <v>3084.6</v>
      </c>
      <c r="F30" s="24">
        <f>'Приложение 3'!P32</f>
        <v>23617</v>
      </c>
      <c r="G30" s="24">
        <f t="shared" si="6"/>
        <v>26706.6</v>
      </c>
    </row>
    <row r="31" spans="1:7" ht="14.25" customHeight="1">
      <c r="A31" s="45">
        <v>23</v>
      </c>
      <c r="B31" s="20" t="s">
        <v>28</v>
      </c>
      <c r="C31" s="24">
        <f>'Приложение 4'!H32</f>
        <v>0</v>
      </c>
      <c r="D31" s="24">
        <f>'Приложение 5'!H32</f>
        <v>0</v>
      </c>
      <c r="E31" s="24">
        <f>'Приложение 2'!H32</f>
        <v>43463.4</v>
      </c>
      <c r="F31" s="24">
        <f>'Приложение 3'!P33</f>
        <v>382266.2</v>
      </c>
      <c r="G31" s="24">
        <f t="shared" si="6"/>
        <v>425729.60000000003</v>
      </c>
    </row>
    <row r="32" spans="1:7" ht="14.25" customHeight="1">
      <c r="A32" s="45">
        <v>24</v>
      </c>
      <c r="B32" s="20" t="s">
        <v>29</v>
      </c>
      <c r="C32" s="24">
        <f>'Приложение 4'!H33</f>
        <v>2.7</v>
      </c>
      <c r="D32" s="24">
        <f>'Приложение 5'!H33</f>
        <v>0.6</v>
      </c>
      <c r="E32" s="24">
        <f>'Приложение 2'!H33</f>
        <v>32393.9</v>
      </c>
      <c r="F32" s="24">
        <f>'Приложение 3'!P34</f>
        <v>328022.09999999998</v>
      </c>
      <c r="G32" s="24">
        <f t="shared" si="6"/>
        <v>360419.3</v>
      </c>
    </row>
    <row r="33" spans="1:7" ht="14.25" customHeight="1">
      <c r="A33" s="45">
        <v>25</v>
      </c>
      <c r="B33" s="20" t="s">
        <v>30</v>
      </c>
      <c r="C33" s="24">
        <f>'Приложение 4'!H34</f>
        <v>2.7</v>
      </c>
      <c r="D33" s="24">
        <f>'Приложение 5'!H34</f>
        <v>0.6</v>
      </c>
      <c r="E33" s="24">
        <f>'Приложение 2'!H34</f>
        <v>74561.899999999994</v>
      </c>
      <c r="F33" s="24">
        <f>'Приложение 3'!P35</f>
        <v>940721</v>
      </c>
      <c r="G33" s="24">
        <f t="shared" si="6"/>
        <v>1015286.2</v>
      </c>
    </row>
    <row r="34" spans="1:7" ht="14.25" customHeight="1">
      <c r="A34" s="45">
        <v>26</v>
      </c>
      <c r="B34" s="20" t="s">
        <v>31</v>
      </c>
      <c r="C34" s="24">
        <f>'Приложение 4'!H35</f>
        <v>8</v>
      </c>
      <c r="D34" s="24">
        <f>'Приложение 5'!H35</f>
        <v>1.7</v>
      </c>
      <c r="E34" s="24">
        <f>'Приложение 2'!H35</f>
        <v>37509.199999999997</v>
      </c>
      <c r="F34" s="24">
        <f>'Приложение 3'!P36</f>
        <v>371696.5</v>
      </c>
      <c r="G34" s="24">
        <f t="shared" si="6"/>
        <v>409215.4</v>
      </c>
    </row>
    <row r="35" spans="1:7" ht="14.25" customHeight="1">
      <c r="A35" s="45">
        <v>27</v>
      </c>
      <c r="B35" s="20" t="s">
        <v>32</v>
      </c>
      <c r="C35" s="24">
        <f>'Приложение 4'!H36</f>
        <v>7.5</v>
      </c>
      <c r="D35" s="24">
        <f>'Приложение 5'!H36</f>
        <v>1.6</v>
      </c>
      <c r="E35" s="24">
        <f>'Приложение 2'!H36</f>
        <v>22316.400000000001</v>
      </c>
      <c r="F35" s="24">
        <f>'Приложение 3'!P37</f>
        <v>290977.40000000002</v>
      </c>
      <c r="G35" s="24">
        <f t="shared" si="6"/>
        <v>313302.90000000002</v>
      </c>
    </row>
    <row r="36" spans="1:7" ht="14.25" customHeight="1">
      <c r="A36" s="45">
        <v>28</v>
      </c>
      <c r="B36" s="20" t="s">
        <v>33</v>
      </c>
      <c r="C36" s="24">
        <f>'Приложение 4'!H37</f>
        <v>5.3</v>
      </c>
      <c r="D36" s="24">
        <f>'Приложение 5'!H37</f>
        <v>1.1000000000000001</v>
      </c>
      <c r="E36" s="24">
        <f>'Приложение 2'!H37</f>
        <v>16927.599999999999</v>
      </c>
      <c r="F36" s="24">
        <f>'Приложение 3'!P38</f>
        <v>151149.79999999999</v>
      </c>
      <c r="G36" s="24">
        <f t="shared" si="6"/>
        <v>168083.8</v>
      </c>
    </row>
    <row r="37" spans="1:7" ht="14.25" customHeight="1">
      <c r="A37" s="45">
        <v>29</v>
      </c>
      <c r="B37" s="20" t="s">
        <v>34</v>
      </c>
      <c r="C37" s="24">
        <f>'Приложение 4'!H38</f>
        <v>2.7</v>
      </c>
      <c r="D37" s="24">
        <f>'Приложение 5'!H38</f>
        <v>0.6</v>
      </c>
      <c r="E37" s="24">
        <f>'Приложение 2'!H38</f>
        <v>20432.3</v>
      </c>
      <c r="F37" s="24">
        <f>'Приложение 3'!P39</f>
        <v>182510</v>
      </c>
      <c r="G37" s="24">
        <f t="shared" si="6"/>
        <v>202945.6</v>
      </c>
    </row>
    <row r="38" spans="1:7" ht="14.25" customHeight="1">
      <c r="A38" s="45"/>
      <c r="B38" s="19" t="s">
        <v>35</v>
      </c>
      <c r="C38" s="22">
        <f t="shared" ref="C38" si="12">SUM(C39:C45)</f>
        <v>58.6</v>
      </c>
      <c r="D38" s="22">
        <f t="shared" ref="D38" si="13">SUM(D39:D45)</f>
        <v>12.5</v>
      </c>
      <c r="E38" s="22">
        <f t="shared" ref="E38" si="14">SUM(E39:E45)</f>
        <v>1598432.7</v>
      </c>
      <c r="F38" s="22">
        <f t="shared" ref="F38" si="15">SUM(F39:F45)</f>
        <v>11497924.200000001</v>
      </c>
      <c r="G38" s="22">
        <f t="shared" ref="G38" si="16">SUM(G39:G45)</f>
        <v>13096428</v>
      </c>
    </row>
    <row r="39" spans="1:7" ht="14.25" customHeight="1">
      <c r="A39" s="45">
        <v>30</v>
      </c>
      <c r="B39" s="20" t="s">
        <v>36</v>
      </c>
      <c r="C39" s="24">
        <f>'Приложение 4'!H40</f>
        <v>13.3</v>
      </c>
      <c r="D39" s="24">
        <f>'Приложение 5'!H40</f>
        <v>2.9</v>
      </c>
      <c r="E39" s="24">
        <f>'Приложение 2'!H40</f>
        <v>547370.1</v>
      </c>
      <c r="F39" s="24">
        <f>'Приложение 3'!P41</f>
        <v>3402465.7</v>
      </c>
      <c r="G39" s="24">
        <f t="shared" si="6"/>
        <v>3949852</v>
      </c>
    </row>
    <row r="40" spans="1:7" ht="14.25" customHeight="1">
      <c r="A40" s="45">
        <v>31</v>
      </c>
      <c r="B40" s="20" t="s">
        <v>37</v>
      </c>
      <c r="C40" s="24">
        <f>'Приложение 4'!H41</f>
        <v>0</v>
      </c>
      <c r="D40" s="24">
        <f>'Приложение 5'!H41</f>
        <v>0</v>
      </c>
      <c r="E40" s="24">
        <f>'Приложение 2'!H41</f>
        <v>162024.6</v>
      </c>
      <c r="F40" s="24">
        <f>'Приложение 3'!P42</f>
        <v>1703359.4</v>
      </c>
      <c r="G40" s="24">
        <f t="shared" si="6"/>
        <v>1865384</v>
      </c>
    </row>
    <row r="41" spans="1:7" ht="14.25" customHeight="1">
      <c r="A41" s="45">
        <v>32</v>
      </c>
      <c r="B41" s="20" t="s">
        <v>38</v>
      </c>
      <c r="C41" s="24">
        <f>'Приложение 4'!H42</f>
        <v>8.1</v>
      </c>
      <c r="D41" s="24">
        <f>'Приложение 5'!H42</f>
        <v>1.7</v>
      </c>
      <c r="E41" s="24">
        <f>'Приложение 2'!H42</f>
        <v>101672.4</v>
      </c>
      <c r="F41" s="24">
        <f>'Приложение 3'!P43</f>
        <v>693441.7</v>
      </c>
      <c r="G41" s="24">
        <f t="shared" si="6"/>
        <v>795123.89999999991</v>
      </c>
    </row>
    <row r="42" spans="1:7" ht="14.25" customHeight="1">
      <c r="A42" s="45">
        <v>33</v>
      </c>
      <c r="B42" s="20" t="s">
        <v>39</v>
      </c>
      <c r="C42" s="24">
        <f>'Приложение 4'!H43</f>
        <v>5.3</v>
      </c>
      <c r="D42" s="24">
        <f>'Приложение 5'!H43</f>
        <v>1.1000000000000001</v>
      </c>
      <c r="E42" s="24">
        <f>'Приложение 2'!H43</f>
        <v>35314.1</v>
      </c>
      <c r="F42" s="24">
        <f>'Приложение 3'!P44</f>
        <v>259396.9</v>
      </c>
      <c r="G42" s="24">
        <f t="shared" si="6"/>
        <v>294717.40000000002</v>
      </c>
    </row>
    <row r="43" spans="1:7" ht="14.25" customHeight="1">
      <c r="A43" s="45">
        <v>34</v>
      </c>
      <c r="B43" s="20" t="s">
        <v>40</v>
      </c>
      <c r="C43" s="24">
        <f>'Приложение 4'!H44</f>
        <v>5.3</v>
      </c>
      <c r="D43" s="24">
        <f>'Приложение 5'!H44</f>
        <v>1.1000000000000001</v>
      </c>
      <c r="E43" s="24">
        <f>'Приложение 2'!H44</f>
        <v>63752.6</v>
      </c>
      <c r="F43" s="24">
        <f>'Приложение 3'!P45</f>
        <v>502722.6</v>
      </c>
      <c r="G43" s="24">
        <f t="shared" si="6"/>
        <v>566481.6</v>
      </c>
    </row>
    <row r="44" spans="1:7" ht="14.25" customHeight="1">
      <c r="A44" s="45">
        <v>35</v>
      </c>
      <c r="B44" s="20" t="s">
        <v>41</v>
      </c>
      <c r="C44" s="24">
        <f>'Приложение 4'!H45</f>
        <v>26.6</v>
      </c>
      <c r="D44" s="24">
        <f>'Приложение 5'!H45</f>
        <v>5.7</v>
      </c>
      <c r="E44" s="24">
        <f>'Приложение 2'!H45</f>
        <v>498761.2</v>
      </c>
      <c r="F44" s="24">
        <f>'Приложение 3'!P46</f>
        <v>3543891.1</v>
      </c>
      <c r="G44" s="24">
        <f t="shared" si="6"/>
        <v>4042684.6</v>
      </c>
    </row>
    <row r="45" spans="1:7" ht="14.25" customHeight="1">
      <c r="A45" s="45">
        <v>36</v>
      </c>
      <c r="B45" s="20" t="s">
        <v>42</v>
      </c>
      <c r="C45" s="24">
        <f>'Приложение 4'!H46</f>
        <v>0</v>
      </c>
      <c r="D45" s="24">
        <f>'Приложение 5'!H46</f>
        <v>0</v>
      </c>
      <c r="E45" s="24">
        <f>'Приложение 2'!H46</f>
        <v>189537.7</v>
      </c>
      <c r="F45" s="24">
        <f>'Приложение 3'!P47</f>
        <v>1392646.8</v>
      </c>
      <c r="G45" s="24">
        <f t="shared" si="6"/>
        <v>1582184.5</v>
      </c>
    </row>
    <row r="46" spans="1:7" ht="14.25" customHeight="1">
      <c r="A46" s="45"/>
      <c r="B46" s="19" t="s">
        <v>43</v>
      </c>
      <c r="C46" s="22">
        <f t="shared" ref="C46" si="17">SUM(C47:C52)</f>
        <v>56.5</v>
      </c>
      <c r="D46" s="22">
        <f t="shared" ref="D46" si="18">SUM(D47:D52)</f>
        <v>11.399999999999999</v>
      </c>
      <c r="E46" s="22">
        <f t="shared" ref="E46" si="19">SUM(E47:E52)</f>
        <v>749060.90000000014</v>
      </c>
      <c r="F46" s="22">
        <f t="shared" ref="F46" si="20">SUM(F47:F52)</f>
        <v>5988743.5</v>
      </c>
      <c r="G46" s="22">
        <f t="shared" ref="G46" si="21">SUM(G47:G52)</f>
        <v>6737872.2999999998</v>
      </c>
    </row>
    <row r="47" spans="1:7" ht="14.25" customHeight="1">
      <c r="A47" s="45">
        <v>37</v>
      </c>
      <c r="B47" s="20" t="s">
        <v>44</v>
      </c>
      <c r="C47" s="24">
        <f>'Приложение 4'!H48</f>
        <v>8</v>
      </c>
      <c r="D47" s="24">
        <f>'Приложение 5'!H48</f>
        <v>1.7</v>
      </c>
      <c r="E47" s="24">
        <f>'Приложение 2'!H48</f>
        <v>28263.4</v>
      </c>
      <c r="F47" s="24">
        <f>'Приложение 3'!P49</f>
        <v>214497.8</v>
      </c>
      <c r="G47" s="24">
        <f t="shared" si="6"/>
        <v>242770.9</v>
      </c>
    </row>
    <row r="48" spans="1:7" ht="14.25" customHeight="1">
      <c r="A48" s="45">
        <v>38</v>
      </c>
      <c r="B48" s="20" t="s">
        <v>45</v>
      </c>
      <c r="C48" s="24">
        <f>'Приложение 4'!H49</f>
        <v>16</v>
      </c>
      <c r="D48" s="24">
        <f>'Приложение 5'!H49</f>
        <v>3.4</v>
      </c>
      <c r="E48" s="24">
        <f>'Приложение 2'!H49</f>
        <v>28844.7</v>
      </c>
      <c r="F48" s="24">
        <f>'Приложение 3'!P50</f>
        <v>181811</v>
      </c>
      <c r="G48" s="24">
        <f t="shared" si="6"/>
        <v>210675.1</v>
      </c>
    </row>
    <row r="49" spans="1:7" ht="14.25" customHeight="1">
      <c r="A49" s="45">
        <v>39</v>
      </c>
      <c r="B49" s="20" t="s">
        <v>46</v>
      </c>
      <c r="C49" s="24">
        <f>'Приложение 4'!H50</f>
        <v>13.3</v>
      </c>
      <c r="D49" s="24">
        <f>'Приложение 5'!H50</f>
        <v>2.9</v>
      </c>
      <c r="E49" s="24">
        <f>'Приложение 2'!H50</f>
        <v>285881.7</v>
      </c>
      <c r="F49" s="24">
        <f>'Приложение 3'!P51</f>
        <v>2375977.1</v>
      </c>
      <c r="G49" s="24">
        <f t="shared" si="6"/>
        <v>2661875</v>
      </c>
    </row>
    <row r="50" spans="1:7" ht="14.25" customHeight="1">
      <c r="A50" s="45">
        <v>40</v>
      </c>
      <c r="B50" s="20" t="s">
        <v>47</v>
      </c>
      <c r="C50" s="24">
        <f>'Приложение 4'!H51</f>
        <v>0</v>
      </c>
      <c r="D50" s="24">
        <f>'Приложение 5'!H51</f>
        <v>0</v>
      </c>
      <c r="E50" s="24">
        <f>'Приложение 2'!H51</f>
        <v>64325</v>
      </c>
      <c r="F50" s="24">
        <f>'Приложение 3'!P52</f>
        <v>536171</v>
      </c>
      <c r="G50" s="24">
        <f t="shared" si="6"/>
        <v>600496</v>
      </c>
    </row>
    <row r="51" spans="1:7" ht="14.25" customHeight="1">
      <c r="A51" s="45">
        <v>41</v>
      </c>
      <c r="B51" s="20" t="s">
        <v>48</v>
      </c>
      <c r="C51" s="24">
        <f>'Приложение 4'!H52</f>
        <v>8</v>
      </c>
      <c r="D51" s="24">
        <f>'Приложение 5'!H52</f>
        <v>1.1000000000000001</v>
      </c>
      <c r="E51" s="24">
        <f>'Приложение 2'!H52</f>
        <v>121771.9</v>
      </c>
      <c r="F51" s="24">
        <f>'Приложение 3'!P53</f>
        <v>992867</v>
      </c>
      <c r="G51" s="24">
        <f t="shared" si="6"/>
        <v>1114648</v>
      </c>
    </row>
    <row r="52" spans="1:7" ht="14.25" customHeight="1">
      <c r="A52" s="45">
        <v>42</v>
      </c>
      <c r="B52" s="20" t="s">
        <v>49</v>
      </c>
      <c r="C52" s="24">
        <f>'Приложение 4'!H53</f>
        <v>11.2</v>
      </c>
      <c r="D52" s="24">
        <f>'Приложение 5'!H53</f>
        <v>2.2999999999999998</v>
      </c>
      <c r="E52" s="24">
        <f>'Приложение 2'!H53</f>
        <v>219974.2</v>
      </c>
      <c r="F52" s="24">
        <f>'Приложение 3'!P54</f>
        <v>1687419.6</v>
      </c>
      <c r="G52" s="24">
        <f t="shared" si="6"/>
        <v>1907407.3</v>
      </c>
    </row>
    <row r="53" spans="1:7" ht="14.25" customHeight="1">
      <c r="A53" s="45"/>
      <c r="B53" s="19" t="s">
        <v>50</v>
      </c>
      <c r="C53" s="22">
        <f t="shared" ref="C53" si="22">SUM(C54:C67)</f>
        <v>107.09999999999998</v>
      </c>
      <c r="D53" s="22">
        <f t="shared" ref="D53" si="23">SUM(D54:D67)</f>
        <v>21.200000000000003</v>
      </c>
      <c r="E53" s="22">
        <f t="shared" ref="E53" si="24">SUM(E54:E67)</f>
        <v>1246197.2999999998</v>
      </c>
      <c r="F53" s="22">
        <f t="shared" ref="F53" si="25">SUM(F54:F67)</f>
        <v>11020473.1</v>
      </c>
      <c r="G53" s="22">
        <f t="shared" ref="G53" si="26">SUM(G54:G67)</f>
        <v>12266798.699999997</v>
      </c>
    </row>
    <row r="54" spans="1:7" ht="14.25" customHeight="1">
      <c r="A54" s="45">
        <v>43</v>
      </c>
      <c r="B54" s="20" t="s">
        <v>51</v>
      </c>
      <c r="C54" s="24">
        <f>'Приложение 4'!H55</f>
        <v>30.6</v>
      </c>
      <c r="D54" s="24">
        <f>'Приложение 5'!H55</f>
        <v>6.6</v>
      </c>
      <c r="E54" s="24">
        <f>'Приложение 2'!H55</f>
        <v>229040.6</v>
      </c>
      <c r="F54" s="24">
        <f>'Приложение 3'!P56</f>
        <v>2136292.4</v>
      </c>
      <c r="G54" s="24">
        <f t="shared" si="6"/>
        <v>2365370.1999999997</v>
      </c>
    </row>
    <row r="55" spans="1:7" ht="14.25" customHeight="1">
      <c r="A55" s="45">
        <v>44</v>
      </c>
      <c r="B55" s="20" t="s">
        <v>52</v>
      </c>
      <c r="C55" s="24">
        <f>'Приложение 4'!H56</f>
        <v>5.3</v>
      </c>
      <c r="D55" s="24">
        <f>'Приложение 5'!H56</f>
        <v>1.1000000000000001</v>
      </c>
      <c r="E55" s="24">
        <f>'Приложение 2'!H56</f>
        <v>33483.9</v>
      </c>
      <c r="F55" s="24">
        <f>'Приложение 3'!P57</f>
        <v>260256</v>
      </c>
      <c r="G55" s="24">
        <f t="shared" si="6"/>
        <v>293746.3</v>
      </c>
    </row>
    <row r="56" spans="1:7" ht="14.25" customHeight="1">
      <c r="A56" s="45">
        <v>45</v>
      </c>
      <c r="B56" s="20" t="s">
        <v>53</v>
      </c>
      <c r="C56" s="24">
        <f>'Приложение 4'!H57</f>
        <v>5.3</v>
      </c>
      <c r="D56" s="24">
        <f>'Приложение 5'!H57</f>
        <v>1.1000000000000001</v>
      </c>
      <c r="E56" s="24">
        <f>'Приложение 2'!H57</f>
        <v>22418.6</v>
      </c>
      <c r="F56" s="24">
        <f>'Приложение 3'!P58</f>
        <v>188246.2</v>
      </c>
      <c r="G56" s="24">
        <f t="shared" si="6"/>
        <v>210671.2</v>
      </c>
    </row>
    <row r="57" spans="1:7" ht="14.25" customHeight="1">
      <c r="A57" s="45">
        <v>46</v>
      </c>
      <c r="B57" s="20" t="s">
        <v>54</v>
      </c>
      <c r="C57" s="24">
        <f>'Приложение 4'!H58</f>
        <v>5.3</v>
      </c>
      <c r="D57" s="24">
        <f>'Приложение 5'!H58</f>
        <v>1.1000000000000001</v>
      </c>
      <c r="E57" s="24">
        <f>'Приложение 2'!H58</f>
        <v>122801.2</v>
      </c>
      <c r="F57" s="24">
        <f>'Приложение 3'!P59</f>
        <v>1104994.1000000001</v>
      </c>
      <c r="G57" s="24">
        <f t="shared" si="6"/>
        <v>1227801.7000000002</v>
      </c>
    </row>
    <row r="58" spans="1:7" ht="14.25" customHeight="1">
      <c r="A58" s="45">
        <v>47</v>
      </c>
      <c r="B58" s="20" t="s">
        <v>55</v>
      </c>
      <c r="C58" s="24">
        <f>'Приложение 4'!H59</f>
        <v>6.1</v>
      </c>
      <c r="D58" s="24">
        <f>'Приложение 5'!H59</f>
        <v>1.3</v>
      </c>
      <c r="E58" s="24">
        <f>'Приложение 2'!H59</f>
        <v>60617.1</v>
      </c>
      <c r="F58" s="24">
        <f>'Приложение 3'!P60</f>
        <v>562620.19999999995</v>
      </c>
      <c r="G58" s="24">
        <f t="shared" si="6"/>
        <v>623244.69999999995</v>
      </c>
    </row>
    <row r="59" spans="1:7" ht="14.25" customHeight="1">
      <c r="A59" s="45">
        <v>48</v>
      </c>
      <c r="B59" s="20" t="s">
        <v>56</v>
      </c>
      <c r="C59" s="24">
        <f>'Приложение 4'!H60</f>
        <v>0</v>
      </c>
      <c r="D59" s="24">
        <f>'Приложение 5'!H60</f>
        <v>0</v>
      </c>
      <c r="E59" s="24">
        <f>'Приложение 2'!H60</f>
        <v>57115.5</v>
      </c>
      <c r="F59" s="24">
        <f>'Приложение 3'!P61</f>
        <v>499140.4</v>
      </c>
      <c r="G59" s="24">
        <f t="shared" si="6"/>
        <v>556255.9</v>
      </c>
    </row>
    <row r="60" spans="1:7" ht="14.25" customHeight="1">
      <c r="A60" s="45">
        <v>49</v>
      </c>
      <c r="B60" s="20" t="s">
        <v>57</v>
      </c>
      <c r="C60" s="24">
        <f>'Приложение 4'!H61</f>
        <v>5.9</v>
      </c>
      <c r="D60" s="24">
        <f>'Приложение 5'!H61</f>
        <v>1.3</v>
      </c>
      <c r="E60" s="24">
        <f>'Приложение 2'!H61</f>
        <v>51051.9</v>
      </c>
      <c r="F60" s="24">
        <f>'Приложение 3'!P62</f>
        <v>444366.4</v>
      </c>
      <c r="G60" s="24">
        <f t="shared" si="6"/>
        <v>495425.5</v>
      </c>
    </row>
    <row r="61" spans="1:7" ht="14.25" customHeight="1">
      <c r="A61" s="45">
        <v>50</v>
      </c>
      <c r="B61" s="20" t="s">
        <v>58</v>
      </c>
      <c r="C61" s="24">
        <f>'Приложение 4'!H62</f>
        <v>10.7</v>
      </c>
      <c r="D61" s="24">
        <f>'Приложение 5'!H62</f>
        <v>2.2999999999999998</v>
      </c>
      <c r="E61" s="24">
        <f>'Приложение 2'!H62</f>
        <v>80225.2</v>
      </c>
      <c r="F61" s="24">
        <f>'Приложение 3'!P63</f>
        <v>740310.1</v>
      </c>
      <c r="G61" s="24">
        <f t="shared" si="6"/>
        <v>820548.29999999993</v>
      </c>
    </row>
    <row r="62" spans="1:7" ht="14.25" customHeight="1">
      <c r="A62" s="45">
        <v>51</v>
      </c>
      <c r="B62" s="20" t="s">
        <v>59</v>
      </c>
      <c r="C62" s="24">
        <f>'Приложение 4'!H63</f>
        <v>3.1</v>
      </c>
      <c r="D62" s="24">
        <f>'Приложение 5'!H63</f>
        <v>0.7</v>
      </c>
      <c r="E62" s="24">
        <f>'Приложение 2'!H63</f>
        <v>132474.1</v>
      </c>
      <c r="F62" s="24">
        <f>'Приложение 3'!P64</f>
        <v>1192031.7</v>
      </c>
      <c r="G62" s="24">
        <f t="shared" si="6"/>
        <v>1324509.5999999999</v>
      </c>
    </row>
    <row r="63" spans="1:7" ht="14.25" customHeight="1">
      <c r="A63" s="45">
        <v>52</v>
      </c>
      <c r="B63" s="20" t="s">
        <v>60</v>
      </c>
      <c r="C63" s="24">
        <f>'Приложение 4'!H64</f>
        <v>2.7</v>
      </c>
      <c r="D63" s="24">
        <f>'Приложение 5'!H64</f>
        <v>0.6</v>
      </c>
      <c r="E63" s="24">
        <f>'Приложение 2'!H64</f>
        <v>58850.9</v>
      </c>
      <c r="F63" s="24">
        <f>'Приложение 3'!P65</f>
        <v>471157.3</v>
      </c>
      <c r="G63" s="24">
        <f t="shared" si="6"/>
        <v>530011.5</v>
      </c>
    </row>
    <row r="64" spans="1:7" ht="14.25" customHeight="1">
      <c r="A64" s="45">
        <v>53</v>
      </c>
      <c r="B64" s="20" t="s">
        <v>61</v>
      </c>
      <c r="C64" s="24">
        <f>'Приложение 4'!H65</f>
        <v>0</v>
      </c>
      <c r="D64" s="24">
        <f>'Приложение 5'!H65</f>
        <v>0</v>
      </c>
      <c r="E64" s="24">
        <f>'Приложение 2'!H65</f>
        <v>138034.20000000001</v>
      </c>
      <c r="F64" s="24">
        <f>'Приложение 3'!P66</f>
        <v>1151401.1000000001</v>
      </c>
      <c r="G64" s="24">
        <f t="shared" si="6"/>
        <v>1289435.3</v>
      </c>
    </row>
    <row r="65" spans="1:7" ht="14.25" customHeight="1">
      <c r="A65" s="45">
        <v>54</v>
      </c>
      <c r="B65" s="20" t="s">
        <v>62</v>
      </c>
      <c r="C65" s="24">
        <f>'Приложение 4'!H66</f>
        <v>13.3</v>
      </c>
      <c r="D65" s="24">
        <f>'Приложение 5'!H66</f>
        <v>1.1000000000000001</v>
      </c>
      <c r="E65" s="24">
        <f>'Приложение 2'!H66</f>
        <v>100059.7</v>
      </c>
      <c r="F65" s="24">
        <f>'Приложение 3'!P67</f>
        <v>924530.1</v>
      </c>
      <c r="G65" s="24">
        <f t="shared" si="6"/>
        <v>1024604.2</v>
      </c>
    </row>
    <row r="66" spans="1:7" ht="14.25" customHeight="1">
      <c r="A66" s="45">
        <v>55</v>
      </c>
      <c r="B66" s="20" t="s">
        <v>63</v>
      </c>
      <c r="C66" s="24">
        <f>'Приложение 4'!H67</f>
        <v>16.100000000000001</v>
      </c>
      <c r="D66" s="24">
        <f>'Приложение 5'!H67</f>
        <v>3.4</v>
      </c>
      <c r="E66" s="24">
        <f>'Приложение 2'!H67</f>
        <v>110352.9</v>
      </c>
      <c r="F66" s="24">
        <f>'Приложение 3'!P68</f>
        <v>924653.2</v>
      </c>
      <c r="G66" s="24">
        <f t="shared" si="6"/>
        <v>1035025.6</v>
      </c>
    </row>
    <row r="67" spans="1:7" ht="14.25" customHeight="1">
      <c r="A67" s="45">
        <v>56</v>
      </c>
      <c r="B67" s="20" t="s">
        <v>64</v>
      </c>
      <c r="C67" s="24">
        <f>'Приложение 4'!H68</f>
        <v>2.7</v>
      </c>
      <c r="D67" s="24">
        <f>'Приложение 5'!H68</f>
        <v>0.6</v>
      </c>
      <c r="E67" s="24">
        <f>'Приложение 2'!H68</f>
        <v>49671.5</v>
      </c>
      <c r="F67" s="24">
        <f>'Приложение 3'!P69</f>
        <v>420473.9</v>
      </c>
      <c r="G67" s="24">
        <f t="shared" si="6"/>
        <v>470148.7</v>
      </c>
    </row>
    <row r="68" spans="1:7" ht="14.25" customHeight="1">
      <c r="A68" s="45"/>
      <c r="B68" s="19" t="s">
        <v>65</v>
      </c>
      <c r="C68" s="22">
        <f t="shared" ref="C68" si="27">SUM(C69:C74)</f>
        <v>50.899999999999991</v>
      </c>
      <c r="D68" s="22">
        <f t="shared" ref="D68" si="28">SUM(D69:D74)</f>
        <v>9.4</v>
      </c>
      <c r="E68" s="22">
        <f t="shared" ref="E68" si="29">SUM(E69:E74)</f>
        <v>625149.9</v>
      </c>
      <c r="F68" s="22">
        <f t="shared" ref="F68" si="30">SUM(F69:F74)</f>
        <v>5748130.6999999993</v>
      </c>
      <c r="G68" s="22">
        <f t="shared" ref="G68" si="31">SUM(G69:G74)</f>
        <v>6373340.9000000004</v>
      </c>
    </row>
    <row r="69" spans="1:7" ht="14.25" customHeight="1">
      <c r="A69" s="45">
        <v>57</v>
      </c>
      <c r="B69" s="20" t="s">
        <v>66</v>
      </c>
      <c r="C69" s="24">
        <f>'Приложение 4'!H70</f>
        <v>6.2</v>
      </c>
      <c r="D69" s="24">
        <f>'Приложение 5'!H70</f>
        <v>1.3</v>
      </c>
      <c r="E69" s="24">
        <f>'Приложение 2'!H70</f>
        <v>51736.3</v>
      </c>
      <c r="F69" s="24">
        <f>'Приложение 3'!P71</f>
        <v>474808.7</v>
      </c>
      <c r="G69" s="24">
        <f t="shared" si="6"/>
        <v>526552.5</v>
      </c>
    </row>
    <row r="70" spans="1:7" ht="14.25" customHeight="1">
      <c r="A70" s="45">
        <v>58</v>
      </c>
      <c r="B70" s="20" t="s">
        <v>67</v>
      </c>
      <c r="C70" s="24">
        <f>'Приложение 4'!H71</f>
        <v>9.1999999999999993</v>
      </c>
      <c r="D70" s="24">
        <f>'Приложение 5'!H71</f>
        <v>2</v>
      </c>
      <c r="E70" s="24">
        <f>'Приложение 2'!H71</f>
        <v>182371.9</v>
      </c>
      <c r="F70" s="24">
        <f>'Приложение 3'!P72</f>
        <v>1620849.3</v>
      </c>
      <c r="G70" s="24">
        <f t="shared" si="6"/>
        <v>1803232.4000000001</v>
      </c>
    </row>
    <row r="71" spans="1:7" ht="14.25" customHeight="1">
      <c r="A71" s="45">
        <v>59</v>
      </c>
      <c r="B71" s="20" t="s">
        <v>68</v>
      </c>
      <c r="C71" s="24">
        <f>'Приложение 4'!H72</f>
        <v>6.2</v>
      </c>
      <c r="D71" s="24">
        <f>'Приложение 5'!H72</f>
        <v>1.3</v>
      </c>
      <c r="E71" s="24">
        <f>'Приложение 2'!H72</f>
        <v>86946.9</v>
      </c>
      <c r="F71" s="24">
        <f>'Приложение 3'!P73</f>
        <v>786491.3</v>
      </c>
      <c r="G71" s="24">
        <f t="shared" si="6"/>
        <v>873445.70000000007</v>
      </c>
    </row>
    <row r="72" spans="1:7" ht="14.25" customHeight="1">
      <c r="A72" s="45">
        <v>60</v>
      </c>
      <c r="B72" s="20" t="s">
        <v>69</v>
      </c>
      <c r="C72" s="24">
        <f>'Приложение 4'!H73</f>
        <v>8.1</v>
      </c>
      <c r="D72" s="24">
        <f>'Приложение 5'!H73</f>
        <v>0.9</v>
      </c>
      <c r="E72" s="24">
        <f>'Приложение 2'!H73</f>
        <v>86731.9</v>
      </c>
      <c r="F72" s="24">
        <f>'Приложение 3'!P74</f>
        <v>983929</v>
      </c>
      <c r="G72" s="24">
        <f t="shared" si="6"/>
        <v>1070669.8999999999</v>
      </c>
    </row>
    <row r="73" spans="1:7" ht="14.25" customHeight="1">
      <c r="A73" s="45">
        <v>61</v>
      </c>
      <c r="B73" s="20" t="s">
        <v>70</v>
      </c>
      <c r="C73" s="24">
        <f>'Приложение 4'!H74</f>
        <v>12</v>
      </c>
      <c r="D73" s="24">
        <f>'Приложение 5'!H74</f>
        <v>2.6</v>
      </c>
      <c r="E73" s="24">
        <f>'Приложение 2'!H74</f>
        <v>28707.200000000001</v>
      </c>
      <c r="F73" s="24">
        <f>'Приложение 3'!P75</f>
        <v>280267.40000000002</v>
      </c>
      <c r="G73" s="24">
        <f t="shared" si="6"/>
        <v>308989.2</v>
      </c>
    </row>
    <row r="74" spans="1:7" ht="14.25" customHeight="1">
      <c r="A74" s="45">
        <v>62</v>
      </c>
      <c r="B74" s="20" t="s">
        <v>71</v>
      </c>
      <c r="C74" s="24">
        <f>'Приложение 4'!H75</f>
        <v>9.1999999999999993</v>
      </c>
      <c r="D74" s="24">
        <f>'Приложение 5'!H75</f>
        <v>1.3</v>
      </c>
      <c r="E74" s="24">
        <f>'Приложение 2'!H75</f>
        <v>188655.7</v>
      </c>
      <c r="F74" s="24">
        <f>'Приложение 3'!P76</f>
        <v>1601785</v>
      </c>
      <c r="G74" s="24">
        <f t="shared" ref="G74:G102" si="32">C74+D74+E74+F74</f>
        <v>1790451.2</v>
      </c>
    </row>
    <row r="75" spans="1:7" ht="14.25" customHeight="1">
      <c r="A75" s="45"/>
      <c r="B75" s="19" t="s">
        <v>72</v>
      </c>
      <c r="C75" s="22">
        <f t="shared" ref="C75" si="33">SUM(C76:C87)</f>
        <v>107.7</v>
      </c>
      <c r="D75" s="22">
        <f t="shared" ref="D75" si="34">SUM(D76:D87)</f>
        <v>21.099999999999998</v>
      </c>
      <c r="E75" s="22">
        <f t="shared" ref="E75" si="35">SUM(E76:E87)</f>
        <v>1390512.2000000002</v>
      </c>
      <c r="F75" s="22">
        <f t="shared" ref="F75" si="36">SUM(F76:F87)</f>
        <v>11484342.200000001</v>
      </c>
      <c r="G75" s="22">
        <f t="shared" ref="G75" si="37">SUM(G76:G87)</f>
        <v>12874983.199999999</v>
      </c>
    </row>
    <row r="76" spans="1:7" ht="14.25" customHeight="1">
      <c r="A76" s="45">
        <v>63</v>
      </c>
      <c r="B76" s="20" t="s">
        <v>73</v>
      </c>
      <c r="C76" s="24">
        <f>'Приложение 4'!H77</f>
        <v>37.299999999999997</v>
      </c>
      <c r="D76" s="24">
        <f>'Приложение 5'!H77</f>
        <v>8</v>
      </c>
      <c r="E76" s="24">
        <f>'Приложение 2'!H77</f>
        <v>35729.199999999997</v>
      </c>
      <c r="F76" s="24">
        <f>'Приложение 3'!P78</f>
        <v>254403</v>
      </c>
      <c r="G76" s="24">
        <f t="shared" si="32"/>
        <v>290177.5</v>
      </c>
    </row>
    <row r="77" spans="1:7" ht="14.25" customHeight="1">
      <c r="A77" s="45">
        <v>64</v>
      </c>
      <c r="B77" s="20" t="s">
        <v>74</v>
      </c>
      <c r="C77" s="24">
        <f>'Приложение 4'!H78</f>
        <v>6.4</v>
      </c>
      <c r="D77" s="24">
        <f>'Приложение 5'!H78</f>
        <v>0.7</v>
      </c>
      <c r="E77" s="24">
        <f>'Приложение 2'!H78</f>
        <v>98307.5</v>
      </c>
      <c r="F77" s="24">
        <f>'Приложение 3'!P79</f>
        <v>710730.1</v>
      </c>
      <c r="G77" s="24">
        <f t="shared" si="32"/>
        <v>809044.7</v>
      </c>
    </row>
    <row r="78" spans="1:7" ht="14.25" customHeight="1">
      <c r="A78" s="45">
        <v>65</v>
      </c>
      <c r="B78" s="20" t="s">
        <v>75</v>
      </c>
      <c r="C78" s="24">
        <f>'Приложение 4'!H79</f>
        <v>7.5</v>
      </c>
      <c r="D78" s="24">
        <f>'Приложение 5'!H79</f>
        <v>1.6</v>
      </c>
      <c r="E78" s="24">
        <f>'Приложение 2'!H79</f>
        <v>97763.5</v>
      </c>
      <c r="F78" s="24">
        <f>'Приложение 3'!P80</f>
        <v>632191.1</v>
      </c>
      <c r="G78" s="24">
        <f t="shared" si="32"/>
        <v>729963.7</v>
      </c>
    </row>
    <row r="79" spans="1:7" ht="14.25" customHeight="1">
      <c r="A79" s="45">
        <v>66</v>
      </c>
      <c r="B79" s="20" t="s">
        <v>76</v>
      </c>
      <c r="C79" s="24">
        <f>'Приложение 4'!H80</f>
        <v>6.9</v>
      </c>
      <c r="D79" s="24">
        <f>'Приложение 5'!H80</f>
        <v>1.5</v>
      </c>
      <c r="E79" s="24">
        <f>'Приложение 2'!H80</f>
        <v>43774.400000000001</v>
      </c>
      <c r="F79" s="24">
        <f>'Приложение 3'!P81</f>
        <v>371984.9</v>
      </c>
      <c r="G79" s="24">
        <f t="shared" si="32"/>
        <v>415767.7</v>
      </c>
    </row>
    <row r="80" spans="1:7" ht="14.25" customHeight="1">
      <c r="A80" s="45">
        <v>67</v>
      </c>
      <c r="B80" s="20" t="s">
        <v>77</v>
      </c>
      <c r="C80" s="24">
        <f>'Приложение 4'!H81</f>
        <v>9.4</v>
      </c>
      <c r="D80" s="24">
        <f>'Приложение 5'!H81</f>
        <v>2</v>
      </c>
      <c r="E80" s="24">
        <f>'Приложение 2'!H81</f>
        <v>143252.4</v>
      </c>
      <c r="F80" s="24">
        <f>'Приложение 3'!P82</f>
        <v>1317161.8999999999</v>
      </c>
      <c r="G80" s="24">
        <f t="shared" si="32"/>
        <v>1460425.7</v>
      </c>
    </row>
    <row r="81" spans="1:7" ht="14.25" customHeight="1">
      <c r="A81" s="45">
        <v>68</v>
      </c>
      <c r="B81" s="20" t="s">
        <v>78</v>
      </c>
      <c r="C81" s="24">
        <f>'Приложение 4'!H82</f>
        <v>6.7</v>
      </c>
      <c r="D81" s="24">
        <f>'Приложение 5'!H82</f>
        <v>1.4</v>
      </c>
      <c r="E81" s="24">
        <f>'Приложение 2'!H82</f>
        <v>168721.9</v>
      </c>
      <c r="F81" s="24">
        <f>'Приложение 3'!P83</f>
        <v>1504527.7</v>
      </c>
      <c r="G81" s="24">
        <f t="shared" si="32"/>
        <v>1673257.7</v>
      </c>
    </row>
    <row r="82" spans="1:7" ht="14.25" customHeight="1">
      <c r="A82" s="45">
        <v>69</v>
      </c>
      <c r="B82" s="20" t="s">
        <v>79</v>
      </c>
      <c r="C82" s="24">
        <f>'Приложение 4'!H83</f>
        <v>0</v>
      </c>
      <c r="D82" s="24">
        <f>'Приложение 5'!H83</f>
        <v>0</v>
      </c>
      <c r="E82" s="24">
        <f>'Приложение 2'!H83</f>
        <v>199266.7</v>
      </c>
      <c r="F82" s="24">
        <f>'Приложение 3'!P84</f>
        <v>1591473.1</v>
      </c>
      <c r="G82" s="24">
        <f t="shared" si="32"/>
        <v>1790739.8</v>
      </c>
    </row>
    <row r="83" spans="1:7" ht="14.25" customHeight="1">
      <c r="A83" s="45">
        <v>70</v>
      </c>
      <c r="B83" s="20" t="s">
        <v>80</v>
      </c>
      <c r="C83" s="24">
        <f>'Приложение 4'!H84</f>
        <v>10.4</v>
      </c>
      <c r="D83" s="24">
        <f>'Приложение 5'!H84</f>
        <v>1.5</v>
      </c>
      <c r="E83" s="24">
        <f>'Приложение 2'!H84</f>
        <v>154584.29999999999</v>
      </c>
      <c r="F83" s="24">
        <f>'Приложение 3'!P85</f>
        <v>1421537.9</v>
      </c>
      <c r="G83" s="24">
        <f t="shared" si="32"/>
        <v>1576134.0999999999</v>
      </c>
    </row>
    <row r="84" spans="1:7" ht="14.25" customHeight="1">
      <c r="A84" s="45">
        <v>71</v>
      </c>
      <c r="B84" s="20" t="s">
        <v>81</v>
      </c>
      <c r="C84" s="24">
        <f>'Приложение 4'!H85</f>
        <v>3.2</v>
      </c>
      <c r="D84" s="24">
        <f>'Приложение 5'!H85</f>
        <v>0.7</v>
      </c>
      <c r="E84" s="24">
        <f>'Приложение 2'!H85</f>
        <v>141479.70000000001</v>
      </c>
      <c r="F84" s="24">
        <f>'Приложение 3'!P86</f>
        <v>1180016.5</v>
      </c>
      <c r="G84" s="24">
        <f t="shared" si="32"/>
        <v>1321500.1000000001</v>
      </c>
    </row>
    <row r="85" spans="1:7" ht="14.25" customHeight="1">
      <c r="A85" s="45">
        <v>72</v>
      </c>
      <c r="B85" s="20" t="s">
        <v>82</v>
      </c>
      <c r="C85" s="24">
        <f>'Приложение 4'!H86</f>
        <v>6.1</v>
      </c>
      <c r="D85" s="24">
        <f>'Приложение 5'!H86</f>
        <v>0.7</v>
      </c>
      <c r="E85" s="24">
        <f>'Приложение 2'!H86</f>
        <v>141414.20000000001</v>
      </c>
      <c r="F85" s="24">
        <f>'Приложение 3'!P87</f>
        <v>1127383</v>
      </c>
      <c r="G85" s="24">
        <f t="shared" si="32"/>
        <v>1268804</v>
      </c>
    </row>
    <row r="86" spans="1:7" ht="14.25" customHeight="1">
      <c r="A86" s="45">
        <v>73</v>
      </c>
      <c r="B86" s="20" t="s">
        <v>83</v>
      </c>
      <c r="C86" s="24">
        <f>'Приложение 4'!H87</f>
        <v>3.7</v>
      </c>
      <c r="D86" s="24">
        <f>'Приложение 5'!H87</f>
        <v>0.8</v>
      </c>
      <c r="E86" s="24">
        <f>'Приложение 2'!H87</f>
        <v>66997.600000000006</v>
      </c>
      <c r="F86" s="24">
        <f>'Приложение 3'!P88</f>
        <v>553577.6</v>
      </c>
      <c r="G86" s="24">
        <f t="shared" si="32"/>
        <v>620579.69999999995</v>
      </c>
    </row>
    <row r="87" spans="1:7" ht="14.25" customHeight="1">
      <c r="A87" s="45">
        <v>74</v>
      </c>
      <c r="B87" s="20" t="s">
        <v>84</v>
      </c>
      <c r="C87" s="24">
        <f>'Приложение 4'!H88</f>
        <v>10.1</v>
      </c>
      <c r="D87" s="24">
        <f>'Приложение 5'!H88</f>
        <v>2.2000000000000002</v>
      </c>
      <c r="E87" s="24">
        <f>'Приложение 2'!H88</f>
        <v>99220.800000000003</v>
      </c>
      <c r="F87" s="24">
        <f>'Приложение 3'!P89</f>
        <v>819355.4</v>
      </c>
      <c r="G87" s="24">
        <f t="shared" si="32"/>
        <v>918588.5</v>
      </c>
    </row>
    <row r="88" spans="1:7" ht="14.25" customHeight="1">
      <c r="A88" s="45"/>
      <c r="B88" s="19" t="s">
        <v>85</v>
      </c>
      <c r="C88" s="22">
        <f t="shared" ref="C88" si="38">SUM(C89:C97)</f>
        <v>84.399999999999991</v>
      </c>
      <c r="D88" s="22">
        <f t="shared" ref="D88" si="39">SUM(D89:D97)</f>
        <v>14.700000000000001</v>
      </c>
      <c r="E88" s="22">
        <f t="shared" ref="E88" si="40">SUM(E89:E97)</f>
        <v>404591.3</v>
      </c>
      <c r="F88" s="22">
        <f t="shared" ref="F88" si="41">SUM(F89:F97)</f>
        <v>3273585.4</v>
      </c>
      <c r="G88" s="22">
        <f t="shared" ref="G88" si="42">SUM(G89:G97)</f>
        <v>3678275.7999999993</v>
      </c>
    </row>
    <row r="89" spans="1:7" ht="14.25" customHeight="1">
      <c r="A89" s="45">
        <v>75</v>
      </c>
      <c r="B89" s="20" t="s">
        <v>86</v>
      </c>
      <c r="C89" s="24">
        <f>'Приложение 4'!H90</f>
        <v>7.5</v>
      </c>
      <c r="D89" s="24">
        <f>'Приложение 5'!H90</f>
        <v>1.6</v>
      </c>
      <c r="E89" s="24">
        <f>'Приложение 2'!H90</f>
        <v>101423.2</v>
      </c>
      <c r="F89" s="24">
        <f>'Приложение 3'!P91</f>
        <v>761399.1</v>
      </c>
      <c r="G89" s="24">
        <f t="shared" si="32"/>
        <v>862831.4</v>
      </c>
    </row>
    <row r="90" spans="1:7" ht="14.25" customHeight="1">
      <c r="A90" s="45">
        <v>76</v>
      </c>
      <c r="B90" s="20" t="s">
        <v>87</v>
      </c>
      <c r="C90" s="24">
        <f>'Приложение 4'!H91</f>
        <v>16.100000000000001</v>
      </c>
      <c r="D90" s="24">
        <f>'Приложение 5'!H91</f>
        <v>2.8</v>
      </c>
      <c r="E90" s="24">
        <f>'Приложение 2'!H91</f>
        <v>101255.9</v>
      </c>
      <c r="F90" s="24">
        <f>'Приложение 3'!P92</f>
        <v>934723.2</v>
      </c>
      <c r="G90" s="24">
        <f t="shared" si="32"/>
        <v>1035998</v>
      </c>
    </row>
    <row r="91" spans="1:7" ht="14.25" customHeight="1">
      <c r="A91" s="45">
        <v>77</v>
      </c>
      <c r="B91" s="20" t="s">
        <v>88</v>
      </c>
      <c r="C91" s="24">
        <f>'Приложение 4'!H92</f>
        <v>13.5</v>
      </c>
      <c r="D91" s="24">
        <f>'Приложение 5'!H92</f>
        <v>2.9</v>
      </c>
      <c r="E91" s="24">
        <f>'Приложение 2'!H92</f>
        <v>71753.8</v>
      </c>
      <c r="F91" s="24">
        <f>'Приложение 3'!P93</f>
        <v>604407</v>
      </c>
      <c r="G91" s="24">
        <f t="shared" si="32"/>
        <v>676177.2</v>
      </c>
    </row>
    <row r="92" spans="1:7" ht="14.25" customHeight="1">
      <c r="A92" s="45">
        <v>78</v>
      </c>
      <c r="B92" s="20" t="s">
        <v>89</v>
      </c>
      <c r="C92" s="24">
        <f>'Приложение 4'!H93</f>
        <v>10.4</v>
      </c>
      <c r="D92" s="24">
        <f>'Приложение 5'!H93</f>
        <v>1.5</v>
      </c>
      <c r="E92" s="24">
        <f>'Приложение 2'!H93</f>
        <v>55048.2</v>
      </c>
      <c r="F92" s="24">
        <f>'Приложение 3'!P94</f>
        <v>380941.7</v>
      </c>
      <c r="G92" s="24">
        <f t="shared" si="32"/>
        <v>436001.8</v>
      </c>
    </row>
    <row r="93" spans="1:7" ht="14.25" customHeight="1">
      <c r="A93" s="45">
        <v>79</v>
      </c>
      <c r="B93" s="20" t="s">
        <v>90</v>
      </c>
      <c r="C93" s="24">
        <f>'Приложение 4'!H94</f>
        <v>12.8</v>
      </c>
      <c r="D93" s="24">
        <f>'Приложение 5'!H94</f>
        <v>2.7</v>
      </c>
      <c r="E93" s="24">
        <f>'Приложение 2'!H94</f>
        <v>22035.599999999999</v>
      </c>
      <c r="F93" s="24">
        <f>'Приложение 3'!P95</f>
        <v>149374.39999999999</v>
      </c>
      <c r="G93" s="24">
        <f t="shared" si="32"/>
        <v>171425.5</v>
      </c>
    </row>
    <row r="94" spans="1:7" ht="14.25" customHeight="1">
      <c r="A94" s="45">
        <v>80</v>
      </c>
      <c r="B94" s="20" t="s">
        <v>91</v>
      </c>
      <c r="C94" s="24">
        <f>'Приложение 4'!H95</f>
        <v>4.5</v>
      </c>
      <c r="D94" s="24">
        <f>'Приложение 5'!H95</f>
        <v>1</v>
      </c>
      <c r="E94" s="24">
        <f>'Приложение 2'!H95</f>
        <v>8366.9</v>
      </c>
      <c r="F94" s="24">
        <f>'Приложение 3'!P96</f>
        <v>74078</v>
      </c>
      <c r="G94" s="24">
        <f t="shared" si="32"/>
        <v>82450.399999999994</v>
      </c>
    </row>
    <row r="95" spans="1:7" ht="14.25" customHeight="1">
      <c r="A95" s="45">
        <v>81</v>
      </c>
      <c r="B95" s="20" t="s">
        <v>92</v>
      </c>
      <c r="C95" s="24">
        <f>'Приложение 4'!H96</f>
        <v>7.5</v>
      </c>
      <c r="D95" s="24">
        <f>'Приложение 5'!H96</f>
        <v>0.8</v>
      </c>
      <c r="E95" s="24">
        <f>'Приложение 2'!H96</f>
        <v>27645.9</v>
      </c>
      <c r="F95" s="24">
        <f>'Приложение 3'!P97</f>
        <v>242005.2</v>
      </c>
      <c r="G95" s="24">
        <f t="shared" si="32"/>
        <v>269659.40000000002</v>
      </c>
    </row>
    <row r="96" spans="1:7" ht="14.25" customHeight="1">
      <c r="A96" s="45">
        <v>82</v>
      </c>
      <c r="B96" s="20" t="s">
        <v>93</v>
      </c>
      <c r="C96" s="24">
        <f>'Приложение 4'!H97</f>
        <v>6.8</v>
      </c>
      <c r="D96" s="24">
        <f>'Приложение 5'!H97</f>
        <v>1.4</v>
      </c>
      <c r="E96" s="24">
        <f>'Приложение 2'!H97</f>
        <v>13047.2</v>
      </c>
      <c r="F96" s="24">
        <f>'Приложение 3'!P98</f>
        <v>93655.3</v>
      </c>
      <c r="G96" s="24">
        <f t="shared" si="32"/>
        <v>106710.70000000001</v>
      </c>
    </row>
    <row r="97" spans="1:8" ht="14.25" customHeight="1">
      <c r="A97" s="45">
        <v>83</v>
      </c>
      <c r="B97" s="20" t="s">
        <v>94</v>
      </c>
      <c r="C97" s="24">
        <f>'Приложение 4'!H98</f>
        <v>5.3</v>
      </c>
      <c r="D97" s="24">
        <f>'Приложение 5'!H98</f>
        <v>0</v>
      </c>
      <c r="E97" s="24">
        <f>'Приложение 2'!H98</f>
        <v>4014.6</v>
      </c>
      <c r="F97" s="24">
        <f>'Приложение 3'!P99</f>
        <v>33001.5</v>
      </c>
      <c r="G97" s="24">
        <f t="shared" si="32"/>
        <v>37021.4</v>
      </c>
    </row>
    <row r="98" spans="1:8" ht="14.25" customHeight="1">
      <c r="A98" s="45"/>
      <c r="B98" s="19" t="s">
        <v>127</v>
      </c>
      <c r="C98" s="22">
        <f t="shared" ref="C98" si="43">SUM(C99:C100)</f>
        <v>475</v>
      </c>
      <c r="D98" s="22">
        <f t="shared" ref="D98" si="44">SUM(D99:D100)</f>
        <v>5449.3</v>
      </c>
      <c r="E98" s="22">
        <f t="shared" ref="E98" si="45">SUM(E99:E100)</f>
        <v>215300.3</v>
      </c>
      <c r="F98" s="22">
        <f t="shared" ref="F98" si="46">SUM(F99:F100)</f>
        <v>806618.6</v>
      </c>
      <c r="G98" s="22">
        <f t="shared" ref="G98" si="47">SUM(G99:G100)</f>
        <v>1027843.2</v>
      </c>
    </row>
    <row r="99" spans="1:8" ht="14.25" customHeight="1">
      <c r="A99" s="45">
        <v>84</v>
      </c>
      <c r="B99" s="20" t="s">
        <v>128</v>
      </c>
      <c r="C99" s="24">
        <f>'Приложение 4'!H100</f>
        <v>246</v>
      </c>
      <c r="D99" s="24">
        <f>'Приложение 5'!H100</f>
        <v>5400.2</v>
      </c>
      <c r="E99" s="24">
        <f>'Приложение 2'!H100</f>
        <v>175502.3</v>
      </c>
      <c r="F99" s="24">
        <f>'Приложение 3'!P101</f>
        <v>627860</v>
      </c>
      <c r="G99" s="24">
        <f t="shared" si="32"/>
        <v>809008.5</v>
      </c>
    </row>
    <row r="100" spans="1:8" ht="14.25" customHeight="1">
      <c r="A100" s="45">
        <v>85</v>
      </c>
      <c r="B100" s="20" t="s">
        <v>129</v>
      </c>
      <c r="C100" s="24">
        <f>'Приложение 4'!H101</f>
        <v>229</v>
      </c>
      <c r="D100" s="24">
        <f>'Приложение 5'!H101</f>
        <v>49.1</v>
      </c>
      <c r="E100" s="24">
        <f>'Приложение 2'!H101</f>
        <v>39798</v>
      </c>
      <c r="F100" s="24">
        <f>'Приложение 3'!P102</f>
        <v>178758.6</v>
      </c>
      <c r="G100" s="24">
        <f t="shared" si="32"/>
        <v>218834.7</v>
      </c>
    </row>
    <row r="101" spans="1:8" ht="14.25" customHeight="1">
      <c r="A101" s="45"/>
      <c r="B101" s="19" t="s">
        <v>95</v>
      </c>
      <c r="C101" s="22">
        <f t="shared" ref="C101" si="48">C102</f>
        <v>0</v>
      </c>
      <c r="D101" s="22">
        <f t="shared" ref="D101" si="49">D102</f>
        <v>0</v>
      </c>
      <c r="E101" s="22">
        <f t="shared" ref="E101" si="50">E102</f>
        <v>213.1</v>
      </c>
      <c r="F101" s="22">
        <f t="shared" ref="F101" si="51">F102</f>
        <v>7192.7</v>
      </c>
      <c r="G101" s="22">
        <f t="shared" ref="G101" si="52">G102</f>
        <v>7405.8</v>
      </c>
    </row>
    <row r="102" spans="1:8" ht="14.25" customHeight="1">
      <c r="A102" s="46">
        <v>86</v>
      </c>
      <c r="B102" s="20" t="s">
        <v>95</v>
      </c>
      <c r="C102" s="24">
        <f>'Приложение 4'!H103</f>
        <v>0</v>
      </c>
      <c r="D102" s="24">
        <f>'Приложение 5'!H103</f>
        <v>0</v>
      </c>
      <c r="E102" s="24">
        <f>'Приложение 2'!H103</f>
        <v>213.1</v>
      </c>
      <c r="F102" s="24">
        <f>'Приложение 3'!P104</f>
        <v>7192.7</v>
      </c>
      <c r="G102" s="24">
        <f t="shared" si="32"/>
        <v>7405.8</v>
      </c>
    </row>
    <row r="103" spans="1:8">
      <c r="A103" s="48"/>
      <c r="B103" s="49" t="s">
        <v>140</v>
      </c>
      <c r="C103" s="50"/>
      <c r="D103" s="50"/>
      <c r="E103" s="50"/>
      <c r="F103" s="50"/>
      <c r="G103" s="51">
        <v>1548829.2000000179</v>
      </c>
      <c r="H103" s="52"/>
    </row>
    <row r="104" spans="1:8">
      <c r="G104" s="52"/>
    </row>
    <row r="105" spans="1:8">
      <c r="G105" s="52"/>
    </row>
    <row r="106" spans="1:8">
      <c r="G106" s="52"/>
    </row>
  </sheetData>
  <mergeCells count="1">
    <mergeCell ref="A2:G2"/>
  </mergeCells>
  <pageMargins left="0.98" right="0.59" top="0.79" bottom="0.79" header="0.51" footer="0.51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workbookViewId="0">
      <pane ySplit="4" topLeftCell="A44" activePane="bottomLeft" state="frozen"/>
      <selection pane="bottomLeft" activeCell="D94" sqref="D94"/>
    </sheetView>
  </sheetViews>
  <sheetFormatPr defaultRowHeight="12.75"/>
  <cols>
    <col min="1" max="1" width="4.7109375" customWidth="1"/>
    <col min="2" max="2" width="31.42578125" customWidth="1"/>
    <col min="3" max="3" width="16.42578125" style="28" customWidth="1"/>
    <col min="4" max="4" width="17" customWidth="1"/>
    <col min="5" max="5" width="12.5703125" customWidth="1"/>
    <col min="6" max="6" width="20.42578125" customWidth="1"/>
    <col min="7" max="7" width="20.28515625" customWidth="1"/>
    <col min="8" max="8" width="22.5703125" customWidth="1"/>
  </cols>
  <sheetData>
    <row r="1" spans="1:8" ht="18" customHeight="1">
      <c r="A1" s="1"/>
      <c r="B1" s="1"/>
      <c r="C1" s="26"/>
      <c r="D1" s="1"/>
      <c r="E1" s="1"/>
      <c r="F1" s="1"/>
      <c r="G1" s="1"/>
      <c r="H1" s="2" t="s">
        <v>96</v>
      </c>
    </row>
    <row r="2" spans="1:8" ht="80.25" customHeight="1">
      <c r="A2" s="59" t="s">
        <v>97</v>
      </c>
      <c r="B2" s="59"/>
      <c r="C2" s="59"/>
      <c r="D2" s="59"/>
      <c r="E2" s="59"/>
      <c r="F2" s="59"/>
      <c r="G2" s="59"/>
      <c r="H2" s="59"/>
    </row>
    <row r="3" spans="1:8" ht="26.25" customHeight="1">
      <c r="A3" s="60" t="s">
        <v>98</v>
      </c>
      <c r="B3" s="60" t="s">
        <v>3</v>
      </c>
      <c r="C3" s="62" t="s">
        <v>99</v>
      </c>
      <c r="D3" s="64" t="s">
        <v>100</v>
      </c>
      <c r="E3" s="65"/>
      <c r="F3" s="66"/>
      <c r="G3" s="60" t="s">
        <v>101</v>
      </c>
      <c r="H3" s="60" t="s">
        <v>135</v>
      </c>
    </row>
    <row r="4" spans="1:8" ht="134.25" customHeight="1">
      <c r="A4" s="61"/>
      <c r="B4" s="61"/>
      <c r="C4" s="63"/>
      <c r="D4" s="6" t="s">
        <v>102</v>
      </c>
      <c r="E4" s="6" t="s">
        <v>103</v>
      </c>
      <c r="F4" s="6" t="s">
        <v>104</v>
      </c>
      <c r="G4" s="61"/>
      <c r="H4" s="61"/>
    </row>
    <row r="5" spans="1:8">
      <c r="A5" s="7">
        <v>1</v>
      </c>
      <c r="B5" s="8">
        <v>2</v>
      </c>
      <c r="C5" s="27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</row>
    <row r="6" spans="1:8">
      <c r="A6" s="18"/>
      <c r="B6" s="19" t="s">
        <v>4</v>
      </c>
      <c r="C6" s="12">
        <f>C8+C27+C39+C47+C54+C69+C76+C89+C99+C102</f>
        <v>451827</v>
      </c>
      <c r="D6" s="11"/>
      <c r="E6" s="11"/>
      <c r="F6" s="11"/>
      <c r="G6" s="11">
        <f t="shared" ref="G6:H6" si="0">G8+G27+G39+G47+G54+G69+G76+G89+G99+G102</f>
        <v>45636179.819504</v>
      </c>
      <c r="H6" s="30">
        <f t="shared" si="0"/>
        <v>7526119</v>
      </c>
    </row>
    <row r="7" spans="1:8" ht="9.75" customHeight="1">
      <c r="A7" s="18"/>
      <c r="B7" s="19"/>
      <c r="C7" s="14"/>
      <c r="D7" s="21"/>
      <c r="E7" s="13"/>
      <c r="F7" s="13"/>
      <c r="G7" s="13"/>
      <c r="H7" s="31"/>
    </row>
    <row r="8" spans="1:8" ht="14.25" customHeight="1">
      <c r="A8" s="18"/>
      <c r="B8" s="19" t="s">
        <v>5</v>
      </c>
      <c r="C8" s="12">
        <f>SUM(C9:C26)</f>
        <v>61810</v>
      </c>
      <c r="D8" s="11"/>
      <c r="E8" s="11"/>
      <c r="F8" s="11"/>
      <c r="G8" s="11">
        <f t="shared" ref="G8:H8" si="1">SUM(G9:G26)</f>
        <v>2695726.3659999999</v>
      </c>
      <c r="H8" s="30">
        <f t="shared" si="1"/>
        <v>943610.2</v>
      </c>
    </row>
    <row r="9" spans="1:8" ht="14.25" customHeight="1">
      <c r="A9" s="45">
        <v>1</v>
      </c>
      <c r="B9" s="20" t="s">
        <v>6</v>
      </c>
      <c r="C9" s="41">
        <v>2914</v>
      </c>
      <c r="D9" s="21">
        <f>ROUND(13741.99*1.055*1.05,2)</f>
        <v>15222.69</v>
      </c>
      <c r="E9" s="16">
        <v>1</v>
      </c>
      <c r="F9" s="21">
        <f>D9*E9</f>
        <v>15222.69</v>
      </c>
      <c r="G9" s="21">
        <v>654137.69400000002</v>
      </c>
      <c r="H9" s="32">
        <f>ROUND((C9*F9+G9)/1000,1)</f>
        <v>45013.1</v>
      </c>
    </row>
    <row r="10" spans="1:8" ht="14.25" customHeight="1">
      <c r="A10" s="45">
        <v>2</v>
      </c>
      <c r="B10" s="20" t="s">
        <v>7</v>
      </c>
      <c r="C10" s="41">
        <v>3183</v>
      </c>
      <c r="D10" s="21">
        <f t="shared" ref="D10:D26" si="2">ROUND(13741.99*1.055*1.05,2)</f>
        <v>15222.69</v>
      </c>
      <c r="E10" s="16">
        <v>1</v>
      </c>
      <c r="F10" s="21">
        <f t="shared" ref="F10:F74" si="3">D10*E10</f>
        <v>15222.69</v>
      </c>
      <c r="G10" s="21">
        <v>714914.42400000012</v>
      </c>
      <c r="H10" s="32">
        <f t="shared" ref="H10:H26" si="4">ROUND((C10*F10+G10)/1000,1)</f>
        <v>49168.7</v>
      </c>
    </row>
    <row r="11" spans="1:8" ht="14.25" customHeight="1">
      <c r="A11" s="45">
        <v>3</v>
      </c>
      <c r="B11" s="20" t="s">
        <v>8</v>
      </c>
      <c r="C11" s="41">
        <v>2696</v>
      </c>
      <c r="D11" s="21">
        <f t="shared" si="2"/>
        <v>15222.69</v>
      </c>
      <c r="E11" s="16">
        <v>1</v>
      </c>
      <c r="F11" s="21">
        <f t="shared" si="3"/>
        <v>15222.69</v>
      </c>
      <c r="G11" s="21">
        <v>0</v>
      </c>
      <c r="H11" s="32">
        <f t="shared" si="4"/>
        <v>41040.400000000001</v>
      </c>
    </row>
    <row r="12" spans="1:8" ht="14.25" customHeight="1">
      <c r="A12" s="45">
        <v>4</v>
      </c>
      <c r="B12" s="20" t="s">
        <v>9</v>
      </c>
      <c r="C12" s="41">
        <v>5998</v>
      </c>
      <c r="D12" s="21">
        <f t="shared" si="2"/>
        <v>15222.69</v>
      </c>
      <c r="E12" s="16">
        <v>1</v>
      </c>
      <c r="F12" s="21">
        <f t="shared" si="3"/>
        <v>15222.69</v>
      </c>
      <c r="G12" s="21">
        <v>450.2</v>
      </c>
      <c r="H12" s="32">
        <f t="shared" si="4"/>
        <v>91306.1</v>
      </c>
    </row>
    <row r="13" spans="1:8" ht="14.25" customHeight="1">
      <c r="A13" s="45">
        <v>5</v>
      </c>
      <c r="B13" s="20" t="s">
        <v>10</v>
      </c>
      <c r="C13" s="41">
        <v>2238</v>
      </c>
      <c r="D13" s="21">
        <f t="shared" si="2"/>
        <v>15222.69</v>
      </c>
      <c r="E13" s="16">
        <v>1</v>
      </c>
      <c r="F13" s="21">
        <f t="shared" si="3"/>
        <v>15222.69</v>
      </c>
      <c r="G13" s="21">
        <v>0</v>
      </c>
      <c r="H13" s="32">
        <f t="shared" si="4"/>
        <v>34068.400000000001</v>
      </c>
    </row>
    <row r="14" spans="1:8" ht="14.25" customHeight="1">
      <c r="A14" s="45">
        <v>6</v>
      </c>
      <c r="B14" s="20" t="s">
        <v>11</v>
      </c>
      <c r="C14" s="41">
        <v>2283</v>
      </c>
      <c r="D14" s="21">
        <f t="shared" si="2"/>
        <v>15222.69</v>
      </c>
      <c r="E14" s="16">
        <v>1</v>
      </c>
      <c r="F14" s="21">
        <f t="shared" si="3"/>
        <v>15222.69</v>
      </c>
      <c r="G14" s="21">
        <v>514126.11599999992</v>
      </c>
      <c r="H14" s="32">
        <f t="shared" si="4"/>
        <v>35267.5</v>
      </c>
    </row>
    <row r="15" spans="1:8" ht="14.25" customHeight="1">
      <c r="A15" s="45">
        <v>7</v>
      </c>
      <c r="B15" s="20" t="s">
        <v>12</v>
      </c>
      <c r="C15" s="41">
        <v>1417</v>
      </c>
      <c r="D15" s="21">
        <f t="shared" si="2"/>
        <v>15222.69</v>
      </c>
      <c r="E15" s="16">
        <v>1</v>
      </c>
      <c r="F15" s="21">
        <f t="shared" si="3"/>
        <v>15222.69</v>
      </c>
      <c r="G15" s="21">
        <v>2250.9899999999998</v>
      </c>
      <c r="H15" s="32">
        <f t="shared" si="4"/>
        <v>21572.799999999999</v>
      </c>
    </row>
    <row r="16" spans="1:8" ht="14.25" customHeight="1">
      <c r="A16" s="45">
        <v>8</v>
      </c>
      <c r="B16" s="20" t="s">
        <v>13</v>
      </c>
      <c r="C16" s="41">
        <v>2988</v>
      </c>
      <c r="D16" s="21">
        <f t="shared" si="2"/>
        <v>15222.69</v>
      </c>
      <c r="E16" s="16">
        <v>1</v>
      </c>
      <c r="F16" s="21">
        <f t="shared" si="3"/>
        <v>15222.69</v>
      </c>
      <c r="G16" s="21">
        <v>19643.64</v>
      </c>
      <c r="H16" s="32">
        <f t="shared" si="4"/>
        <v>45505</v>
      </c>
    </row>
    <row r="17" spans="1:8" ht="14.25" customHeight="1">
      <c r="A17" s="45">
        <v>9</v>
      </c>
      <c r="B17" s="20" t="s">
        <v>14</v>
      </c>
      <c r="C17" s="41">
        <v>2532</v>
      </c>
      <c r="D17" s="21">
        <f t="shared" si="2"/>
        <v>15222.69</v>
      </c>
      <c r="E17" s="16">
        <v>1</v>
      </c>
      <c r="F17" s="21">
        <f t="shared" si="3"/>
        <v>15222.69</v>
      </c>
      <c r="G17" s="21">
        <v>0</v>
      </c>
      <c r="H17" s="32">
        <f t="shared" si="4"/>
        <v>38543.9</v>
      </c>
    </row>
    <row r="18" spans="1:8" ht="14.25" customHeight="1">
      <c r="A18" s="45">
        <v>10</v>
      </c>
      <c r="B18" s="20" t="s">
        <v>15</v>
      </c>
      <c r="C18" s="41">
        <v>11084</v>
      </c>
      <c r="D18" s="21">
        <f t="shared" si="2"/>
        <v>15222.69</v>
      </c>
      <c r="E18" s="16">
        <v>1</v>
      </c>
      <c r="F18" s="21">
        <f t="shared" si="3"/>
        <v>15222.69</v>
      </c>
      <c r="G18" s="21">
        <v>4000</v>
      </c>
      <c r="H18" s="32">
        <f t="shared" si="4"/>
        <v>168732.3</v>
      </c>
    </row>
    <row r="19" spans="1:8" ht="14.25" customHeight="1">
      <c r="A19" s="45">
        <v>11</v>
      </c>
      <c r="B19" s="20" t="s">
        <v>16</v>
      </c>
      <c r="C19" s="41">
        <v>8216</v>
      </c>
      <c r="D19" s="21">
        <f t="shared" si="2"/>
        <v>15222.69</v>
      </c>
      <c r="E19" s="16">
        <v>1</v>
      </c>
      <c r="F19" s="21">
        <f t="shared" si="3"/>
        <v>15222.69</v>
      </c>
      <c r="G19" s="21">
        <v>0</v>
      </c>
      <c r="H19" s="32">
        <f t="shared" si="4"/>
        <v>125069.6</v>
      </c>
    </row>
    <row r="20" spans="1:8" ht="14.25" customHeight="1">
      <c r="A20" s="45">
        <v>12</v>
      </c>
      <c r="B20" s="20" t="s">
        <v>17</v>
      </c>
      <c r="C20" s="41">
        <v>1724</v>
      </c>
      <c r="D20" s="21">
        <f t="shared" si="2"/>
        <v>15222.69</v>
      </c>
      <c r="E20" s="16">
        <v>1</v>
      </c>
      <c r="F20" s="21">
        <f t="shared" si="3"/>
        <v>15222.69</v>
      </c>
      <c r="G20" s="21">
        <v>0</v>
      </c>
      <c r="H20" s="32">
        <f t="shared" si="4"/>
        <v>26243.9</v>
      </c>
    </row>
    <row r="21" spans="1:8" ht="14.25" customHeight="1">
      <c r="A21" s="45">
        <v>13</v>
      </c>
      <c r="B21" s="20" t="s">
        <v>18</v>
      </c>
      <c r="C21" s="41">
        <v>2088</v>
      </c>
      <c r="D21" s="21">
        <f t="shared" si="2"/>
        <v>15222.69</v>
      </c>
      <c r="E21" s="16">
        <v>1</v>
      </c>
      <c r="F21" s="21">
        <f t="shared" si="3"/>
        <v>15222.69</v>
      </c>
      <c r="G21" s="21">
        <v>10000</v>
      </c>
      <c r="H21" s="32">
        <f t="shared" si="4"/>
        <v>31795</v>
      </c>
    </row>
    <row r="22" spans="1:8" ht="14.25" customHeight="1">
      <c r="A22" s="45">
        <v>14</v>
      </c>
      <c r="B22" s="20" t="s">
        <v>19</v>
      </c>
      <c r="C22" s="41">
        <v>2005</v>
      </c>
      <c r="D22" s="21">
        <f t="shared" si="2"/>
        <v>15222.69</v>
      </c>
      <c r="E22" s="16">
        <v>1</v>
      </c>
      <c r="F22" s="21">
        <f t="shared" si="3"/>
        <v>15222.69</v>
      </c>
      <c r="G22" s="21">
        <v>1000</v>
      </c>
      <c r="H22" s="32">
        <f t="shared" si="4"/>
        <v>30522.5</v>
      </c>
    </row>
    <row r="23" spans="1:8" ht="14.25" customHeight="1">
      <c r="A23" s="45">
        <v>15</v>
      </c>
      <c r="B23" s="20" t="s">
        <v>20</v>
      </c>
      <c r="C23" s="41">
        <v>2575</v>
      </c>
      <c r="D23" s="21">
        <f t="shared" si="2"/>
        <v>15222.69</v>
      </c>
      <c r="E23" s="16">
        <v>1</v>
      </c>
      <c r="F23" s="21">
        <f t="shared" si="3"/>
        <v>15222.69</v>
      </c>
      <c r="G23" s="21">
        <v>15000</v>
      </c>
      <c r="H23" s="32">
        <f t="shared" si="4"/>
        <v>39213.4</v>
      </c>
    </row>
    <row r="24" spans="1:8" ht="14.25" customHeight="1">
      <c r="A24" s="45">
        <v>16</v>
      </c>
      <c r="B24" s="20" t="s">
        <v>21</v>
      </c>
      <c r="C24" s="41">
        <v>2536</v>
      </c>
      <c r="D24" s="21">
        <f t="shared" si="2"/>
        <v>15222.69</v>
      </c>
      <c r="E24" s="16">
        <v>1</v>
      </c>
      <c r="F24" s="21">
        <f t="shared" si="3"/>
        <v>15222.69</v>
      </c>
      <c r="G24" s="21">
        <v>29149</v>
      </c>
      <c r="H24" s="32">
        <f t="shared" si="4"/>
        <v>38633.9</v>
      </c>
    </row>
    <row r="25" spans="1:8" ht="14.25" customHeight="1">
      <c r="A25" s="45">
        <v>17</v>
      </c>
      <c r="B25" s="20" t="s">
        <v>22</v>
      </c>
      <c r="C25" s="41">
        <v>3027</v>
      </c>
      <c r="D25" s="21">
        <f t="shared" si="2"/>
        <v>15222.69</v>
      </c>
      <c r="E25" s="16">
        <v>1</v>
      </c>
      <c r="F25" s="21">
        <f t="shared" si="3"/>
        <v>15222.69</v>
      </c>
      <c r="G25" s="21">
        <v>681599.772</v>
      </c>
      <c r="H25" s="32">
        <f t="shared" si="4"/>
        <v>46760.7</v>
      </c>
    </row>
    <row r="26" spans="1:8" ht="14.25" customHeight="1">
      <c r="A26" s="45">
        <v>18</v>
      </c>
      <c r="B26" s="20" t="s">
        <v>23</v>
      </c>
      <c r="C26" s="41">
        <v>2306</v>
      </c>
      <c r="D26" s="21">
        <f t="shared" si="2"/>
        <v>15222.69</v>
      </c>
      <c r="E26" s="16">
        <v>1</v>
      </c>
      <c r="F26" s="21">
        <f t="shared" si="3"/>
        <v>15222.69</v>
      </c>
      <c r="G26" s="21">
        <v>49454.53</v>
      </c>
      <c r="H26" s="32">
        <f t="shared" si="4"/>
        <v>35153</v>
      </c>
    </row>
    <row r="27" spans="1:8" ht="14.25" customHeight="1">
      <c r="A27" s="45"/>
      <c r="B27" s="19" t="s">
        <v>24</v>
      </c>
      <c r="C27" s="12">
        <f>SUM(C28:C38)</f>
        <v>20830</v>
      </c>
      <c r="D27" s="21"/>
      <c r="E27" s="11"/>
      <c r="F27" s="21"/>
      <c r="G27" s="11">
        <f t="shared" ref="G27:H27" si="5">SUM(G28:G38)</f>
        <v>976039.22</v>
      </c>
      <c r="H27" s="30">
        <f t="shared" si="5"/>
        <v>353051.1</v>
      </c>
    </row>
    <row r="28" spans="1:8" ht="14.25" customHeight="1">
      <c r="A28" s="45">
        <v>19</v>
      </c>
      <c r="B28" s="20" t="s">
        <v>25</v>
      </c>
      <c r="C28" s="41">
        <v>1438</v>
      </c>
      <c r="D28" s="21">
        <f t="shared" ref="D28:D38" si="6">ROUND(13741.99*1.055*1.05,2)</f>
        <v>15222.69</v>
      </c>
      <c r="E28" s="16">
        <v>1.208</v>
      </c>
      <c r="F28" s="21">
        <f t="shared" si="3"/>
        <v>18389.00952</v>
      </c>
      <c r="G28" s="21">
        <v>7831</v>
      </c>
      <c r="H28" s="32">
        <f>ROUND((C28*F28+G28)/1000,1)</f>
        <v>26451.200000000001</v>
      </c>
    </row>
    <row r="29" spans="1:8" ht="14.25" customHeight="1">
      <c r="A29" s="45">
        <v>20</v>
      </c>
      <c r="B29" s="20" t="s">
        <v>26</v>
      </c>
      <c r="C29" s="41">
        <v>1828</v>
      </c>
      <c r="D29" s="21">
        <f t="shared" si="6"/>
        <v>15222.69</v>
      </c>
      <c r="E29" s="16">
        <v>1.3</v>
      </c>
      <c r="F29" s="21">
        <f t="shared" si="3"/>
        <v>19789.497000000003</v>
      </c>
      <c r="G29" s="21">
        <v>62000</v>
      </c>
      <c r="H29" s="32">
        <f t="shared" ref="H29:H38" si="7">ROUND((C29*F29+G29)/1000,1)</f>
        <v>36237.199999999997</v>
      </c>
    </row>
    <row r="30" spans="1:8" ht="14.25" customHeight="1">
      <c r="A30" s="45">
        <v>21</v>
      </c>
      <c r="B30" s="20" t="s">
        <v>27</v>
      </c>
      <c r="C30" s="41">
        <v>2118</v>
      </c>
      <c r="D30" s="21">
        <f t="shared" si="6"/>
        <v>15222.69</v>
      </c>
      <c r="E30" s="40">
        <v>1.23</v>
      </c>
      <c r="F30" s="21">
        <f t="shared" si="3"/>
        <v>18723.9087</v>
      </c>
      <c r="G30" s="21">
        <v>16188.89</v>
      </c>
      <c r="H30" s="32">
        <f t="shared" si="7"/>
        <v>39673.4</v>
      </c>
    </row>
    <row r="31" spans="1:8" ht="14.25" customHeight="1">
      <c r="A31" s="45">
        <v>22</v>
      </c>
      <c r="B31" s="20" t="s">
        <v>139</v>
      </c>
      <c r="C31" s="41">
        <v>130</v>
      </c>
      <c r="D31" s="21">
        <f t="shared" si="6"/>
        <v>15222.69</v>
      </c>
      <c r="E31" s="40">
        <v>1.5389999999999999</v>
      </c>
      <c r="F31" s="21">
        <f t="shared" si="3"/>
        <v>23427.71991</v>
      </c>
      <c r="G31" s="21">
        <v>39009.85</v>
      </c>
      <c r="H31" s="32">
        <f t="shared" si="7"/>
        <v>3084.6</v>
      </c>
    </row>
    <row r="32" spans="1:8" ht="14.25" customHeight="1">
      <c r="A32" s="45">
        <v>23</v>
      </c>
      <c r="B32" s="20" t="s">
        <v>28</v>
      </c>
      <c r="C32" s="41">
        <v>2374</v>
      </c>
      <c r="D32" s="21">
        <f t="shared" si="6"/>
        <v>15222.69</v>
      </c>
      <c r="E32" s="16">
        <v>1.2</v>
      </c>
      <c r="F32" s="21">
        <f t="shared" si="3"/>
        <v>18267.227999999999</v>
      </c>
      <c r="G32" s="21">
        <v>97000</v>
      </c>
      <c r="H32" s="32">
        <f t="shared" si="7"/>
        <v>43463.4</v>
      </c>
    </row>
    <row r="33" spans="1:8" ht="14.25" customHeight="1">
      <c r="A33" s="45">
        <v>24</v>
      </c>
      <c r="B33" s="20" t="s">
        <v>29</v>
      </c>
      <c r="C33" s="41">
        <v>2128</v>
      </c>
      <c r="D33" s="21">
        <f t="shared" si="6"/>
        <v>15222.69</v>
      </c>
      <c r="E33" s="16">
        <v>1</v>
      </c>
      <c r="F33" s="21">
        <f t="shared" si="3"/>
        <v>15222.69</v>
      </c>
      <c r="G33" s="21">
        <v>0</v>
      </c>
      <c r="H33" s="32">
        <f t="shared" si="7"/>
        <v>32393.9</v>
      </c>
    </row>
    <row r="34" spans="1:8" ht="14.25" customHeight="1">
      <c r="A34" s="45">
        <v>25</v>
      </c>
      <c r="B34" s="20" t="s">
        <v>30</v>
      </c>
      <c r="C34" s="41">
        <v>4856</v>
      </c>
      <c r="D34" s="21">
        <f t="shared" si="6"/>
        <v>15222.69</v>
      </c>
      <c r="E34" s="16">
        <v>1</v>
      </c>
      <c r="F34" s="21">
        <f t="shared" si="3"/>
        <v>15222.69</v>
      </c>
      <c r="G34" s="21">
        <v>640478.48</v>
      </c>
      <c r="H34" s="32">
        <f t="shared" si="7"/>
        <v>74561.899999999994</v>
      </c>
    </row>
    <row r="35" spans="1:8" ht="14.25" customHeight="1">
      <c r="A35" s="45">
        <v>26</v>
      </c>
      <c r="B35" s="20" t="s">
        <v>31</v>
      </c>
      <c r="C35" s="41">
        <v>2464</v>
      </c>
      <c r="D35" s="21">
        <f t="shared" si="6"/>
        <v>15222.69</v>
      </c>
      <c r="E35" s="16">
        <v>1</v>
      </c>
      <c r="F35" s="21">
        <f t="shared" si="3"/>
        <v>15222.69</v>
      </c>
      <c r="G35" s="21">
        <v>531</v>
      </c>
      <c r="H35" s="32">
        <f t="shared" si="7"/>
        <v>37509.199999999997</v>
      </c>
    </row>
    <row r="36" spans="1:8" ht="14.25" customHeight="1">
      <c r="A36" s="45">
        <v>27</v>
      </c>
      <c r="B36" s="20" t="s">
        <v>32</v>
      </c>
      <c r="C36" s="41">
        <v>1047</v>
      </c>
      <c r="D36" s="21">
        <f t="shared" si="6"/>
        <v>15222.69</v>
      </c>
      <c r="E36" s="16">
        <v>1.4</v>
      </c>
      <c r="F36" s="21">
        <f t="shared" si="3"/>
        <v>21311.766</v>
      </c>
      <c r="G36" s="21">
        <v>3000</v>
      </c>
      <c r="H36" s="32">
        <f t="shared" si="7"/>
        <v>22316.400000000001</v>
      </c>
    </row>
    <row r="37" spans="1:8" ht="14.25" customHeight="1">
      <c r="A37" s="45">
        <v>28</v>
      </c>
      <c r="B37" s="20" t="s">
        <v>33</v>
      </c>
      <c r="C37" s="41">
        <v>1112</v>
      </c>
      <c r="D37" s="21">
        <f t="shared" si="6"/>
        <v>15222.69</v>
      </c>
      <c r="E37" s="16">
        <v>1</v>
      </c>
      <c r="F37" s="21">
        <f t="shared" si="3"/>
        <v>15222.69</v>
      </c>
      <c r="G37" s="21">
        <v>0</v>
      </c>
      <c r="H37" s="32">
        <f t="shared" si="7"/>
        <v>16927.599999999999</v>
      </c>
    </row>
    <row r="38" spans="1:8" ht="14.25" customHeight="1">
      <c r="A38" s="45">
        <v>29</v>
      </c>
      <c r="B38" s="20" t="s">
        <v>34</v>
      </c>
      <c r="C38" s="41">
        <v>1335</v>
      </c>
      <c r="D38" s="21">
        <f t="shared" si="6"/>
        <v>15222.69</v>
      </c>
      <c r="E38" s="16">
        <v>1</v>
      </c>
      <c r="F38" s="21">
        <f t="shared" si="3"/>
        <v>15222.69</v>
      </c>
      <c r="G38" s="21">
        <v>110000</v>
      </c>
      <c r="H38" s="32">
        <f t="shared" si="7"/>
        <v>20432.3</v>
      </c>
    </row>
    <row r="39" spans="1:8" ht="14.25" customHeight="1">
      <c r="A39" s="45"/>
      <c r="B39" s="19" t="s">
        <v>35</v>
      </c>
      <c r="C39" s="12">
        <f>SUM(C40:C46)</f>
        <v>103762</v>
      </c>
      <c r="D39" s="21"/>
      <c r="E39" s="11"/>
      <c r="F39" s="21"/>
      <c r="G39" s="11">
        <f t="shared" ref="G39:H39" si="8">SUM(G40:G46)</f>
        <v>18896025.254000001</v>
      </c>
      <c r="H39" s="30">
        <f t="shared" si="8"/>
        <v>1598432.7</v>
      </c>
    </row>
    <row r="40" spans="1:8" ht="14.25" customHeight="1">
      <c r="A40" s="45">
        <v>30</v>
      </c>
      <c r="B40" s="20" t="s">
        <v>36</v>
      </c>
      <c r="C40" s="41">
        <v>35454</v>
      </c>
      <c r="D40" s="21">
        <f t="shared" ref="D40:D46" si="9">ROUND(13741.99*1.055*1.05,2)</f>
        <v>15222.69</v>
      </c>
      <c r="E40" s="16">
        <v>1</v>
      </c>
      <c r="F40" s="21">
        <f t="shared" si="3"/>
        <v>15222.69</v>
      </c>
      <c r="G40" s="21">
        <v>7664872.7000000002</v>
      </c>
      <c r="H40" s="32">
        <f>ROUND((C40*F40+G40)/1000,1)</f>
        <v>547370.1</v>
      </c>
    </row>
    <row r="41" spans="1:8" ht="14.25" customHeight="1">
      <c r="A41" s="45">
        <v>31</v>
      </c>
      <c r="B41" s="20" t="s">
        <v>37</v>
      </c>
      <c r="C41" s="41">
        <v>10498</v>
      </c>
      <c r="D41" s="21">
        <f t="shared" si="9"/>
        <v>15222.69</v>
      </c>
      <c r="E41" s="16">
        <v>1</v>
      </c>
      <c r="F41" s="21">
        <f t="shared" si="3"/>
        <v>15222.69</v>
      </c>
      <c r="G41" s="21">
        <v>2216838</v>
      </c>
      <c r="H41" s="32">
        <f t="shared" ref="H41:H46" si="10">ROUND((C41*F41+G41)/1000,1)</f>
        <v>162024.6</v>
      </c>
    </row>
    <row r="42" spans="1:8" ht="14.25" customHeight="1">
      <c r="A42" s="45">
        <v>32</v>
      </c>
      <c r="B42" s="20" t="s">
        <v>38</v>
      </c>
      <c r="C42" s="41">
        <v>6598</v>
      </c>
      <c r="D42" s="21">
        <f t="shared" si="9"/>
        <v>15222.69</v>
      </c>
      <c r="E42" s="16">
        <v>1</v>
      </c>
      <c r="F42" s="21">
        <f t="shared" si="3"/>
        <v>15222.69</v>
      </c>
      <c r="G42" s="21">
        <v>1233092.3219999999</v>
      </c>
      <c r="H42" s="32">
        <f t="shared" si="10"/>
        <v>101672.4</v>
      </c>
    </row>
    <row r="43" spans="1:8" ht="14.25" customHeight="1">
      <c r="A43" s="45">
        <v>33</v>
      </c>
      <c r="B43" s="20" t="s">
        <v>39</v>
      </c>
      <c r="C43" s="41">
        <v>2286</v>
      </c>
      <c r="D43" s="21">
        <f t="shared" si="9"/>
        <v>15222.69</v>
      </c>
      <c r="E43" s="16">
        <v>1</v>
      </c>
      <c r="F43" s="21">
        <f t="shared" si="3"/>
        <v>15222.69</v>
      </c>
      <c r="G43" s="21">
        <v>515026.51200000005</v>
      </c>
      <c r="H43" s="32">
        <f t="shared" si="10"/>
        <v>35314.1</v>
      </c>
    </row>
    <row r="44" spans="1:8" ht="14.25" customHeight="1">
      <c r="A44" s="45">
        <v>34</v>
      </c>
      <c r="B44" s="20" t="s">
        <v>40</v>
      </c>
      <c r="C44" s="41">
        <v>4188</v>
      </c>
      <c r="D44" s="21">
        <f t="shared" si="9"/>
        <v>15222.69</v>
      </c>
      <c r="E44" s="16">
        <v>1</v>
      </c>
      <c r="F44" s="21">
        <f t="shared" si="3"/>
        <v>15222.69</v>
      </c>
      <c r="G44" s="21">
        <v>0</v>
      </c>
      <c r="H44" s="32">
        <f t="shared" si="10"/>
        <v>63752.6</v>
      </c>
    </row>
    <row r="45" spans="1:8" ht="14.25" customHeight="1">
      <c r="A45" s="45">
        <v>35</v>
      </c>
      <c r="B45" s="20" t="s">
        <v>41</v>
      </c>
      <c r="C45" s="41">
        <v>32287</v>
      </c>
      <c r="D45" s="21">
        <f t="shared" si="9"/>
        <v>15222.69</v>
      </c>
      <c r="E45" s="16">
        <v>1</v>
      </c>
      <c r="F45" s="21">
        <f t="shared" si="3"/>
        <v>15222.69</v>
      </c>
      <c r="G45" s="21">
        <v>7266195.7199999997</v>
      </c>
      <c r="H45" s="32">
        <f t="shared" si="10"/>
        <v>498761.2</v>
      </c>
    </row>
    <row r="46" spans="1:8" ht="14.25" customHeight="1">
      <c r="A46" s="45">
        <v>36</v>
      </c>
      <c r="B46" s="20" t="s">
        <v>42</v>
      </c>
      <c r="C46" s="41">
        <v>12451</v>
      </c>
      <c r="D46" s="21">
        <f t="shared" si="9"/>
        <v>15222.69</v>
      </c>
      <c r="E46" s="16">
        <v>1</v>
      </c>
      <c r="F46" s="21">
        <f t="shared" si="3"/>
        <v>15222.69</v>
      </c>
      <c r="G46" s="21">
        <v>0</v>
      </c>
      <c r="H46" s="32">
        <f t="shared" si="10"/>
        <v>189537.7</v>
      </c>
    </row>
    <row r="47" spans="1:8" ht="14.25" customHeight="1">
      <c r="A47" s="45"/>
      <c r="B47" s="19" t="s">
        <v>43</v>
      </c>
      <c r="C47" s="12">
        <f>SUM(C48:C53)</f>
        <v>48466</v>
      </c>
      <c r="D47" s="21"/>
      <c r="E47" s="11"/>
      <c r="F47" s="21"/>
      <c r="G47" s="11">
        <f t="shared" ref="G47:H47" si="11">SUM(G48:G53)</f>
        <v>4818644.4343999997</v>
      </c>
      <c r="H47" s="30">
        <f t="shared" si="11"/>
        <v>749060.90000000014</v>
      </c>
    </row>
    <row r="48" spans="1:8" ht="14.25" customHeight="1">
      <c r="A48" s="45">
        <v>37</v>
      </c>
      <c r="B48" s="20" t="s">
        <v>44</v>
      </c>
      <c r="C48" s="41">
        <v>1830</v>
      </c>
      <c r="D48" s="21">
        <f t="shared" ref="D48:D53" si="12">ROUND(13741.99*1.055*1.05,2)</f>
        <v>15222.69</v>
      </c>
      <c r="E48" s="16">
        <v>1</v>
      </c>
      <c r="F48" s="21">
        <f t="shared" si="3"/>
        <v>15222.69</v>
      </c>
      <c r="G48" s="21">
        <v>405898.52</v>
      </c>
      <c r="H48" s="32">
        <f>ROUND((C48*F48+G48)/1000,1)</f>
        <v>28263.4</v>
      </c>
    </row>
    <row r="49" spans="1:8" ht="14.25" customHeight="1">
      <c r="A49" s="45">
        <v>38</v>
      </c>
      <c r="B49" s="20" t="s">
        <v>45</v>
      </c>
      <c r="C49" s="41">
        <v>1556</v>
      </c>
      <c r="D49" s="21">
        <f t="shared" si="12"/>
        <v>15222.69</v>
      </c>
      <c r="E49" s="16">
        <v>1.2</v>
      </c>
      <c r="F49" s="21">
        <f t="shared" si="3"/>
        <v>18267.227999999999</v>
      </c>
      <c r="G49" s="21">
        <v>420845.09039999993</v>
      </c>
      <c r="H49" s="32">
        <f t="shared" ref="H49:H53" si="13">ROUND((C49*F49+G49)/1000,1)</f>
        <v>28844.7</v>
      </c>
    </row>
    <row r="50" spans="1:8" ht="14.25" customHeight="1">
      <c r="A50" s="45">
        <v>39</v>
      </c>
      <c r="B50" s="20" t="s">
        <v>46</v>
      </c>
      <c r="C50" s="41">
        <v>18778</v>
      </c>
      <c r="D50" s="21">
        <f t="shared" si="12"/>
        <v>15222.69</v>
      </c>
      <c r="E50" s="16">
        <v>1</v>
      </c>
      <c r="F50" s="21">
        <f t="shared" si="3"/>
        <v>15222.69</v>
      </c>
      <c r="G50" s="21">
        <v>30000</v>
      </c>
      <c r="H50" s="32">
        <f t="shared" si="13"/>
        <v>285881.7</v>
      </c>
    </row>
    <row r="51" spans="1:8" ht="14.25" customHeight="1">
      <c r="A51" s="45">
        <v>40</v>
      </c>
      <c r="B51" s="20" t="s">
        <v>47</v>
      </c>
      <c r="C51" s="41">
        <v>4164</v>
      </c>
      <c r="D51" s="21">
        <f t="shared" si="12"/>
        <v>15222.69</v>
      </c>
      <c r="E51" s="16">
        <v>1</v>
      </c>
      <c r="F51" s="21">
        <f t="shared" si="3"/>
        <v>15222.69</v>
      </c>
      <c r="G51" s="21">
        <v>937762.43400000001</v>
      </c>
      <c r="H51" s="32">
        <f t="shared" si="13"/>
        <v>64325</v>
      </c>
    </row>
    <row r="52" spans="1:8" ht="14.25" customHeight="1">
      <c r="A52" s="45">
        <v>41</v>
      </c>
      <c r="B52" s="20" t="s">
        <v>48</v>
      </c>
      <c r="C52" s="41">
        <v>7998</v>
      </c>
      <c r="D52" s="21">
        <f t="shared" si="12"/>
        <v>15222.69</v>
      </c>
      <c r="E52" s="16">
        <v>1</v>
      </c>
      <c r="F52" s="21">
        <f t="shared" si="3"/>
        <v>15222.69</v>
      </c>
      <c r="G52" s="21">
        <v>20800</v>
      </c>
      <c r="H52" s="32">
        <f t="shared" si="13"/>
        <v>121771.9</v>
      </c>
    </row>
    <row r="53" spans="1:8" ht="14.25" customHeight="1">
      <c r="A53" s="45">
        <v>42</v>
      </c>
      <c r="B53" s="20" t="s">
        <v>49</v>
      </c>
      <c r="C53" s="41">
        <v>14140</v>
      </c>
      <c r="D53" s="21">
        <f t="shared" si="12"/>
        <v>15222.69</v>
      </c>
      <c r="E53" s="40">
        <v>1.008</v>
      </c>
      <c r="F53" s="21">
        <f t="shared" si="3"/>
        <v>15344.471520000001</v>
      </c>
      <c r="G53" s="21">
        <v>3003338.39</v>
      </c>
      <c r="H53" s="32">
        <f t="shared" si="13"/>
        <v>219974.2</v>
      </c>
    </row>
    <row r="54" spans="1:8" ht="14.25" customHeight="1">
      <c r="A54" s="45"/>
      <c r="B54" s="19" t="s">
        <v>50</v>
      </c>
      <c r="C54" s="12">
        <f>SUM(C55:C68)</f>
        <v>76459</v>
      </c>
      <c r="D54" s="21"/>
      <c r="E54" s="11"/>
      <c r="F54" s="21"/>
      <c r="G54" s="11">
        <f t="shared" ref="G54:H54" si="14">SUM(G55:G68)</f>
        <v>4771450.3931999998</v>
      </c>
      <c r="H54" s="30">
        <f t="shared" si="14"/>
        <v>1246197.2999999998</v>
      </c>
    </row>
    <row r="55" spans="1:8" ht="14.25" customHeight="1">
      <c r="A55" s="45">
        <v>43</v>
      </c>
      <c r="B55" s="20" t="s">
        <v>51</v>
      </c>
      <c r="C55" s="41">
        <v>13082</v>
      </c>
      <c r="D55" s="21">
        <f t="shared" ref="D55:D68" si="15">ROUND(13741.99*1.055*1.05,2)</f>
        <v>15222.69</v>
      </c>
      <c r="E55" s="16">
        <v>1.1499999999999999</v>
      </c>
      <c r="F55" s="21">
        <f t="shared" si="3"/>
        <v>17506.093499999999</v>
      </c>
      <c r="G55" s="21">
        <v>25886.39</v>
      </c>
      <c r="H55" s="32">
        <f>ROUND((C55*F55+G55)/1000,1)</f>
        <v>229040.6</v>
      </c>
    </row>
    <row r="56" spans="1:8" ht="14.25" customHeight="1">
      <c r="A56" s="45">
        <v>44</v>
      </c>
      <c r="B56" s="20" t="s">
        <v>52</v>
      </c>
      <c r="C56" s="41">
        <v>2198</v>
      </c>
      <c r="D56" s="21">
        <f t="shared" si="15"/>
        <v>15222.69</v>
      </c>
      <c r="E56" s="16">
        <v>1</v>
      </c>
      <c r="F56" s="21">
        <f t="shared" si="3"/>
        <v>15222.69</v>
      </c>
      <c r="G56" s="21">
        <v>24450</v>
      </c>
      <c r="H56" s="32">
        <f t="shared" ref="H56:H68" si="16">ROUND((C56*F56+G56)/1000,1)</f>
        <v>33483.9</v>
      </c>
    </row>
    <row r="57" spans="1:8" ht="14.25" customHeight="1">
      <c r="A57" s="45">
        <v>45</v>
      </c>
      <c r="B57" s="20" t="s">
        <v>53</v>
      </c>
      <c r="C57" s="41">
        <v>1462</v>
      </c>
      <c r="D57" s="21">
        <f t="shared" si="15"/>
        <v>15222.69</v>
      </c>
      <c r="E57" s="16">
        <v>1</v>
      </c>
      <c r="F57" s="21">
        <f t="shared" si="3"/>
        <v>15222.69</v>
      </c>
      <c r="G57" s="21">
        <v>163054.56</v>
      </c>
      <c r="H57" s="32">
        <f t="shared" si="16"/>
        <v>22418.6</v>
      </c>
    </row>
    <row r="58" spans="1:8" ht="14.25" customHeight="1">
      <c r="A58" s="45">
        <v>46</v>
      </c>
      <c r="B58" s="20" t="s">
        <v>54</v>
      </c>
      <c r="C58" s="41">
        <v>8058</v>
      </c>
      <c r="D58" s="21">
        <f t="shared" si="15"/>
        <v>15222.69</v>
      </c>
      <c r="E58" s="16">
        <v>1</v>
      </c>
      <c r="F58" s="21">
        <f t="shared" si="3"/>
        <v>15222.69</v>
      </c>
      <c r="G58" s="21">
        <v>136800.17000000001</v>
      </c>
      <c r="H58" s="32">
        <f t="shared" si="16"/>
        <v>122801.2</v>
      </c>
    </row>
    <row r="59" spans="1:8" ht="14.25" customHeight="1">
      <c r="A59" s="45">
        <v>47</v>
      </c>
      <c r="B59" s="20" t="s">
        <v>55</v>
      </c>
      <c r="C59" s="41">
        <v>3462</v>
      </c>
      <c r="D59" s="21">
        <f t="shared" si="15"/>
        <v>15222.69</v>
      </c>
      <c r="E59" s="16">
        <v>1.1499999999999999</v>
      </c>
      <c r="F59" s="21">
        <f t="shared" si="3"/>
        <v>17506.093499999999</v>
      </c>
      <c r="G59" s="21">
        <v>11000</v>
      </c>
      <c r="H59" s="32">
        <f t="shared" si="16"/>
        <v>60617.1</v>
      </c>
    </row>
    <row r="60" spans="1:8" ht="14.25" customHeight="1">
      <c r="A60" s="45">
        <v>48</v>
      </c>
      <c r="B60" s="20" t="s">
        <v>56</v>
      </c>
      <c r="C60" s="41">
        <v>3752</v>
      </c>
      <c r="D60" s="21">
        <f t="shared" si="15"/>
        <v>15222.69</v>
      </c>
      <c r="E60" s="16">
        <v>1</v>
      </c>
      <c r="F60" s="21">
        <f t="shared" si="3"/>
        <v>15222.69</v>
      </c>
      <c r="G60" s="21">
        <v>0</v>
      </c>
      <c r="H60" s="32">
        <f t="shared" si="16"/>
        <v>57115.5</v>
      </c>
    </row>
    <row r="61" spans="1:8" ht="14.25" customHeight="1">
      <c r="A61" s="45">
        <v>49</v>
      </c>
      <c r="B61" s="20" t="s">
        <v>57</v>
      </c>
      <c r="C61" s="41">
        <v>3047</v>
      </c>
      <c r="D61" s="21">
        <f t="shared" si="15"/>
        <v>15222.69</v>
      </c>
      <c r="E61" s="16">
        <v>1.1000000000000001</v>
      </c>
      <c r="F61" s="21">
        <f t="shared" si="3"/>
        <v>16744.959000000003</v>
      </c>
      <c r="G61" s="21">
        <v>30000</v>
      </c>
      <c r="H61" s="32">
        <f t="shared" si="16"/>
        <v>51051.9</v>
      </c>
    </row>
    <row r="62" spans="1:8" ht="14.25" customHeight="1">
      <c r="A62" s="45">
        <v>50</v>
      </c>
      <c r="B62" s="20" t="s">
        <v>58</v>
      </c>
      <c r="C62" s="41">
        <v>5270</v>
      </c>
      <c r="D62" s="21">
        <f t="shared" si="15"/>
        <v>15222.69</v>
      </c>
      <c r="E62" s="16">
        <v>1</v>
      </c>
      <c r="F62" s="21">
        <f t="shared" si="3"/>
        <v>15222.69</v>
      </c>
      <c r="G62" s="21">
        <v>1617.03</v>
      </c>
      <c r="H62" s="32">
        <f t="shared" si="16"/>
        <v>80225.2</v>
      </c>
    </row>
    <row r="63" spans="1:8" ht="14.25" customHeight="1">
      <c r="A63" s="45">
        <v>51</v>
      </c>
      <c r="B63" s="20" t="s">
        <v>59</v>
      </c>
      <c r="C63" s="41">
        <v>7457</v>
      </c>
      <c r="D63" s="21">
        <f t="shared" si="15"/>
        <v>15222.69</v>
      </c>
      <c r="E63" s="16">
        <v>1.1499999999999999</v>
      </c>
      <c r="F63" s="21">
        <f t="shared" si="3"/>
        <v>17506.093499999999</v>
      </c>
      <c r="G63" s="21">
        <v>1931124.3210000002</v>
      </c>
      <c r="H63" s="32">
        <f t="shared" si="16"/>
        <v>132474.1</v>
      </c>
    </row>
    <row r="64" spans="1:8" ht="14.25" customHeight="1">
      <c r="A64" s="45">
        <v>52</v>
      </c>
      <c r="B64" s="20" t="s">
        <v>60</v>
      </c>
      <c r="C64" s="41">
        <v>3866</v>
      </c>
      <c r="D64" s="21">
        <f t="shared" si="15"/>
        <v>15222.69</v>
      </c>
      <c r="E64" s="16">
        <v>1</v>
      </c>
      <c r="F64" s="21">
        <f t="shared" si="3"/>
        <v>15222.69</v>
      </c>
      <c r="G64" s="21">
        <v>0</v>
      </c>
      <c r="H64" s="32">
        <f t="shared" si="16"/>
        <v>58850.9</v>
      </c>
    </row>
    <row r="65" spans="1:8" ht="14.25" customHeight="1">
      <c r="A65" s="45">
        <v>53</v>
      </c>
      <c r="B65" s="20" t="s">
        <v>61</v>
      </c>
      <c r="C65" s="41">
        <v>7770</v>
      </c>
      <c r="D65" s="21">
        <f t="shared" si="15"/>
        <v>15222.69</v>
      </c>
      <c r="E65" s="16">
        <v>1.1499999999999999</v>
      </c>
      <c r="F65" s="21">
        <f t="shared" si="3"/>
        <v>17506.093499999999</v>
      </c>
      <c r="G65" s="21">
        <v>2011889.8422000001</v>
      </c>
      <c r="H65" s="32">
        <f t="shared" si="16"/>
        <v>138034.20000000001</v>
      </c>
    </row>
    <row r="66" spans="1:8" ht="14.25" customHeight="1">
      <c r="A66" s="45">
        <v>54</v>
      </c>
      <c r="B66" s="20" t="s">
        <v>62</v>
      </c>
      <c r="C66" s="41">
        <v>6573</v>
      </c>
      <c r="D66" s="21">
        <f t="shared" si="15"/>
        <v>15222.69</v>
      </c>
      <c r="E66" s="16">
        <v>1</v>
      </c>
      <c r="F66" s="21">
        <f t="shared" si="3"/>
        <v>15222.69</v>
      </c>
      <c r="G66" s="21">
        <v>953.6</v>
      </c>
      <c r="H66" s="32">
        <f t="shared" si="16"/>
        <v>100059.7</v>
      </c>
    </row>
    <row r="67" spans="1:8" ht="14.25" customHeight="1">
      <c r="A67" s="45">
        <v>55</v>
      </c>
      <c r="B67" s="20" t="s">
        <v>63</v>
      </c>
      <c r="C67" s="41">
        <v>7224</v>
      </c>
      <c r="D67" s="21">
        <f t="shared" si="15"/>
        <v>15222.69</v>
      </c>
      <c r="E67" s="40">
        <v>1.0029999999999999</v>
      </c>
      <c r="F67" s="21">
        <f t="shared" si="3"/>
        <v>15268.358069999998</v>
      </c>
      <c r="G67" s="21">
        <v>54257.17</v>
      </c>
      <c r="H67" s="32">
        <f t="shared" si="16"/>
        <v>110352.9</v>
      </c>
    </row>
    <row r="68" spans="1:8" ht="14.25" customHeight="1">
      <c r="A68" s="45">
        <v>56</v>
      </c>
      <c r="B68" s="20" t="s">
        <v>64</v>
      </c>
      <c r="C68" s="41">
        <v>3238</v>
      </c>
      <c r="D68" s="21">
        <f t="shared" si="15"/>
        <v>15222.69</v>
      </c>
      <c r="E68" s="16">
        <v>1</v>
      </c>
      <c r="F68" s="21">
        <f t="shared" si="3"/>
        <v>15222.69</v>
      </c>
      <c r="G68" s="21">
        <v>380417.31</v>
      </c>
      <c r="H68" s="32">
        <f t="shared" si="16"/>
        <v>49671.5</v>
      </c>
    </row>
    <row r="69" spans="1:8" ht="14.25" customHeight="1">
      <c r="A69" s="45"/>
      <c r="B69" s="19" t="s">
        <v>65</v>
      </c>
      <c r="C69" s="12">
        <f>SUM(C70:C75)</f>
        <v>33856</v>
      </c>
      <c r="D69" s="21"/>
      <c r="E69" s="11"/>
      <c r="F69" s="21"/>
      <c r="G69" s="11">
        <f t="shared" ref="G69:H69" si="17">SUM(G70:G75)</f>
        <v>4764375.2179039996</v>
      </c>
      <c r="H69" s="30">
        <f t="shared" si="17"/>
        <v>625149.9</v>
      </c>
    </row>
    <row r="70" spans="1:8" ht="14.25" customHeight="1">
      <c r="A70" s="45">
        <v>57</v>
      </c>
      <c r="B70" s="20" t="s">
        <v>66</v>
      </c>
      <c r="C70" s="41">
        <v>2924</v>
      </c>
      <c r="D70" s="21">
        <f t="shared" ref="D70:D75" si="18">ROUND(13741.99*1.055*1.05,2)</f>
        <v>15222.69</v>
      </c>
      <c r="E70" s="16">
        <v>1.1499999999999999</v>
      </c>
      <c r="F70" s="21">
        <f t="shared" si="3"/>
        <v>17506.093499999999</v>
      </c>
      <c r="G70" s="21">
        <v>548470.37</v>
      </c>
      <c r="H70" s="32">
        <f>ROUND((C70*F70+G70)/1000,1)</f>
        <v>51736.3</v>
      </c>
    </row>
    <row r="71" spans="1:8" ht="14.25" customHeight="1">
      <c r="A71" s="45">
        <v>58</v>
      </c>
      <c r="B71" s="20" t="s">
        <v>67</v>
      </c>
      <c r="C71" s="41">
        <v>10248</v>
      </c>
      <c r="D71" s="21">
        <f t="shared" si="18"/>
        <v>15222.69</v>
      </c>
      <c r="E71" s="16">
        <v>1.1519999999999999</v>
      </c>
      <c r="F71" s="21">
        <f t="shared" si="3"/>
        <v>17536.53888</v>
      </c>
      <c r="G71" s="21">
        <v>2657450.3639039998</v>
      </c>
      <c r="H71" s="32">
        <f t="shared" ref="H71:H75" si="19">ROUND((C71*F71+G71)/1000,1)</f>
        <v>182371.9</v>
      </c>
    </row>
    <row r="72" spans="1:8" ht="14.25" customHeight="1">
      <c r="A72" s="45">
        <v>59</v>
      </c>
      <c r="B72" s="20" t="s">
        <v>68</v>
      </c>
      <c r="C72" s="41">
        <v>4910</v>
      </c>
      <c r="D72" s="21">
        <f t="shared" si="18"/>
        <v>15222.69</v>
      </c>
      <c r="E72" s="16">
        <v>1.1599999999999999</v>
      </c>
      <c r="F72" s="21">
        <f t="shared" si="3"/>
        <v>17658.320400000001</v>
      </c>
      <c r="G72" s="21">
        <v>244500</v>
      </c>
      <c r="H72" s="32">
        <f t="shared" si="19"/>
        <v>86946.9</v>
      </c>
    </row>
    <row r="73" spans="1:8" ht="14.25" customHeight="1">
      <c r="A73" s="45">
        <v>60</v>
      </c>
      <c r="B73" s="20" t="s">
        <v>69</v>
      </c>
      <c r="C73" s="41">
        <v>3743</v>
      </c>
      <c r="D73" s="21">
        <f t="shared" si="18"/>
        <v>15222.69</v>
      </c>
      <c r="E73" s="16">
        <v>1.5</v>
      </c>
      <c r="F73" s="21">
        <f t="shared" si="3"/>
        <v>22834.035</v>
      </c>
      <c r="G73" s="21">
        <v>1264155.9840000002</v>
      </c>
      <c r="H73" s="32">
        <f t="shared" si="19"/>
        <v>86731.9</v>
      </c>
    </row>
    <row r="74" spans="1:8" ht="14.25" customHeight="1">
      <c r="A74" s="45">
        <v>61</v>
      </c>
      <c r="B74" s="20" t="s">
        <v>70</v>
      </c>
      <c r="C74" s="41">
        <v>1257</v>
      </c>
      <c r="D74" s="21">
        <f t="shared" si="18"/>
        <v>15222.69</v>
      </c>
      <c r="E74" s="16">
        <v>1.5</v>
      </c>
      <c r="F74" s="21">
        <f t="shared" si="3"/>
        <v>22834.035</v>
      </c>
      <c r="G74" s="21">
        <v>4798.5</v>
      </c>
      <c r="H74" s="32">
        <f t="shared" si="19"/>
        <v>28707.200000000001</v>
      </c>
    </row>
    <row r="75" spans="1:8" ht="14.25" customHeight="1">
      <c r="A75" s="45">
        <v>62</v>
      </c>
      <c r="B75" s="20" t="s">
        <v>71</v>
      </c>
      <c r="C75" s="41">
        <v>10774</v>
      </c>
      <c r="D75" s="21">
        <f t="shared" si="18"/>
        <v>15222.69</v>
      </c>
      <c r="E75" s="16">
        <v>1.1499999999999999</v>
      </c>
      <c r="F75" s="21">
        <f t="shared" ref="F75:F103" si="20">D75*E75</f>
        <v>17506.093499999999</v>
      </c>
      <c r="G75" s="21">
        <v>45000</v>
      </c>
      <c r="H75" s="32">
        <f t="shared" si="19"/>
        <v>188655.7</v>
      </c>
    </row>
    <row r="76" spans="1:8" ht="14.25" customHeight="1">
      <c r="A76" s="45"/>
      <c r="B76" s="19" t="s">
        <v>72</v>
      </c>
      <c r="C76" s="12">
        <f>SUM(C77:C88)</f>
        <v>73130</v>
      </c>
      <c r="D76" s="21"/>
      <c r="E76" s="11"/>
      <c r="F76" s="21"/>
      <c r="G76" s="11">
        <f t="shared" ref="G76:H76" si="21">SUM(G77:G88)</f>
        <v>4583964.9339999994</v>
      </c>
      <c r="H76" s="30">
        <f t="shared" si="21"/>
        <v>1390512.2000000002</v>
      </c>
    </row>
    <row r="77" spans="1:8" ht="14.25" customHeight="1">
      <c r="A77" s="45">
        <v>63</v>
      </c>
      <c r="B77" s="20" t="s">
        <v>73</v>
      </c>
      <c r="C77" s="41">
        <v>1672</v>
      </c>
      <c r="D77" s="21">
        <f t="shared" ref="D77:D88" si="22">ROUND(13741.99*1.055*1.05,2)</f>
        <v>15222.69</v>
      </c>
      <c r="E77" s="16">
        <v>1.4</v>
      </c>
      <c r="F77" s="21">
        <f t="shared" si="20"/>
        <v>21311.766</v>
      </c>
      <c r="G77" s="21">
        <v>95975.27</v>
      </c>
      <c r="H77" s="32">
        <f>ROUND((C77*F77+G77)/1000,1)</f>
        <v>35729.199999999997</v>
      </c>
    </row>
    <row r="78" spans="1:8" ht="14.25" customHeight="1">
      <c r="A78" s="45">
        <v>64</v>
      </c>
      <c r="B78" s="20" t="s">
        <v>74</v>
      </c>
      <c r="C78" s="41">
        <v>5332</v>
      </c>
      <c r="D78" s="21">
        <f t="shared" si="22"/>
        <v>15222.69</v>
      </c>
      <c r="E78" s="16">
        <v>1.21</v>
      </c>
      <c r="F78" s="21">
        <f t="shared" si="20"/>
        <v>18419.454900000001</v>
      </c>
      <c r="G78" s="21">
        <v>95000</v>
      </c>
      <c r="H78" s="32">
        <f t="shared" ref="H78:H88" si="23">ROUND((C78*F78+G78)/1000,1)</f>
        <v>98307.5</v>
      </c>
    </row>
    <row r="79" spans="1:8" ht="14.25" customHeight="1">
      <c r="A79" s="45">
        <v>65</v>
      </c>
      <c r="B79" s="20" t="s">
        <v>75</v>
      </c>
      <c r="C79" s="41">
        <v>4569</v>
      </c>
      <c r="D79" s="21">
        <f t="shared" si="22"/>
        <v>15222.69</v>
      </c>
      <c r="E79" s="16">
        <v>1.4</v>
      </c>
      <c r="F79" s="21">
        <f t="shared" si="20"/>
        <v>21311.766</v>
      </c>
      <c r="G79" s="21">
        <v>390000</v>
      </c>
      <c r="H79" s="32">
        <f t="shared" si="23"/>
        <v>97763.5</v>
      </c>
    </row>
    <row r="80" spans="1:8" ht="14.25" customHeight="1">
      <c r="A80" s="45">
        <v>66</v>
      </c>
      <c r="B80" s="20" t="s">
        <v>76</v>
      </c>
      <c r="C80" s="41">
        <v>2212</v>
      </c>
      <c r="D80" s="21">
        <f t="shared" si="22"/>
        <v>15222.69</v>
      </c>
      <c r="E80" s="16">
        <v>1.3</v>
      </c>
      <c r="F80" s="21">
        <f t="shared" si="20"/>
        <v>19789.497000000003</v>
      </c>
      <c r="G80" s="21">
        <v>0</v>
      </c>
      <c r="H80" s="32">
        <f t="shared" si="23"/>
        <v>43774.400000000001</v>
      </c>
    </row>
    <row r="81" spans="1:8" ht="14.25" customHeight="1">
      <c r="A81" s="45">
        <v>67</v>
      </c>
      <c r="B81" s="20" t="s">
        <v>77</v>
      </c>
      <c r="C81" s="41">
        <v>7960</v>
      </c>
      <c r="D81" s="21">
        <f t="shared" si="22"/>
        <v>15222.69</v>
      </c>
      <c r="E81" s="16">
        <v>1.175</v>
      </c>
      <c r="F81" s="21">
        <f t="shared" si="20"/>
        <v>17886.660750000003</v>
      </c>
      <c r="G81" s="21">
        <v>874584.9</v>
      </c>
      <c r="H81" s="32">
        <f t="shared" si="23"/>
        <v>143252.4</v>
      </c>
    </row>
    <row r="82" spans="1:8" ht="14.25" customHeight="1">
      <c r="A82" s="45">
        <v>68</v>
      </c>
      <c r="B82" s="20" t="s">
        <v>78</v>
      </c>
      <c r="C82" s="41">
        <v>8822</v>
      </c>
      <c r="D82" s="21">
        <f t="shared" si="22"/>
        <v>15222.69</v>
      </c>
      <c r="E82" s="16">
        <v>1.25</v>
      </c>
      <c r="F82" s="21">
        <f t="shared" si="20"/>
        <v>19028.362499999999</v>
      </c>
      <c r="G82" s="21">
        <v>853674.09</v>
      </c>
      <c r="H82" s="32">
        <f t="shared" si="23"/>
        <v>168721.9</v>
      </c>
    </row>
    <row r="83" spans="1:8" ht="14.25" customHeight="1">
      <c r="A83" s="45">
        <v>69</v>
      </c>
      <c r="B83" s="20" t="s">
        <v>79</v>
      </c>
      <c r="C83" s="41">
        <v>10626</v>
      </c>
      <c r="D83" s="21">
        <f t="shared" si="22"/>
        <v>15222.69</v>
      </c>
      <c r="E83" s="16">
        <v>1.23</v>
      </c>
      <c r="F83" s="21">
        <f t="shared" si="20"/>
        <v>18723.9087</v>
      </c>
      <c r="G83" s="21">
        <v>306441.71000000002</v>
      </c>
      <c r="H83" s="32">
        <f t="shared" si="23"/>
        <v>199266.7</v>
      </c>
    </row>
    <row r="84" spans="1:8" ht="14.25" customHeight="1">
      <c r="A84" s="45">
        <v>70</v>
      </c>
      <c r="B84" s="20" t="s">
        <v>80</v>
      </c>
      <c r="C84" s="41">
        <v>7794</v>
      </c>
      <c r="D84" s="21">
        <f t="shared" si="22"/>
        <v>15222.69</v>
      </c>
      <c r="E84" s="16">
        <v>1.3</v>
      </c>
      <c r="F84" s="21">
        <f t="shared" si="20"/>
        <v>19789.497000000003</v>
      </c>
      <c r="G84" s="21">
        <v>344912</v>
      </c>
      <c r="H84" s="32">
        <f t="shared" si="23"/>
        <v>154584.29999999999</v>
      </c>
    </row>
    <row r="85" spans="1:8" ht="14.25" customHeight="1">
      <c r="A85" s="45">
        <v>71</v>
      </c>
      <c r="B85" s="20" t="s">
        <v>81</v>
      </c>
      <c r="C85" s="41">
        <v>7745</v>
      </c>
      <c r="D85" s="21">
        <f t="shared" si="22"/>
        <v>15222.69</v>
      </c>
      <c r="E85" s="16">
        <v>1.2</v>
      </c>
      <c r="F85" s="21">
        <f t="shared" si="20"/>
        <v>18267.227999999999</v>
      </c>
      <c r="G85" s="21">
        <v>0</v>
      </c>
      <c r="H85" s="32">
        <f t="shared" si="23"/>
        <v>141479.70000000001</v>
      </c>
    </row>
    <row r="86" spans="1:8" ht="14.25" customHeight="1">
      <c r="A86" s="45">
        <v>72</v>
      </c>
      <c r="B86" s="20" t="s">
        <v>82</v>
      </c>
      <c r="C86" s="41">
        <v>8078</v>
      </c>
      <c r="D86" s="21">
        <f t="shared" si="22"/>
        <v>15222.69</v>
      </c>
      <c r="E86" s="16">
        <v>1.1499999999999999</v>
      </c>
      <c r="F86" s="21">
        <f t="shared" si="20"/>
        <v>17506.093499999999</v>
      </c>
      <c r="G86" s="21">
        <v>0</v>
      </c>
      <c r="H86" s="32">
        <f t="shared" si="23"/>
        <v>141414.20000000001</v>
      </c>
    </row>
    <row r="87" spans="1:8" ht="14.25" customHeight="1">
      <c r="A87" s="45">
        <v>73</v>
      </c>
      <c r="B87" s="20" t="s">
        <v>83</v>
      </c>
      <c r="C87" s="41">
        <v>3098</v>
      </c>
      <c r="D87" s="21">
        <f t="shared" si="22"/>
        <v>15222.69</v>
      </c>
      <c r="E87" s="16">
        <v>1.4</v>
      </c>
      <c r="F87" s="21">
        <f t="shared" si="20"/>
        <v>21311.766</v>
      </c>
      <c r="G87" s="21">
        <v>973778.27399999986</v>
      </c>
      <c r="H87" s="32">
        <f t="shared" si="23"/>
        <v>66997.600000000006</v>
      </c>
    </row>
    <row r="88" spans="1:8" ht="14.25" customHeight="1">
      <c r="A88" s="45">
        <v>74</v>
      </c>
      <c r="B88" s="20" t="s">
        <v>84</v>
      </c>
      <c r="C88" s="41">
        <v>5222</v>
      </c>
      <c r="D88" s="21">
        <f t="shared" si="22"/>
        <v>15222.69</v>
      </c>
      <c r="E88" s="16">
        <v>1.24</v>
      </c>
      <c r="F88" s="21">
        <f t="shared" si="20"/>
        <v>18876.135600000001</v>
      </c>
      <c r="G88" s="21">
        <v>649598.68999999994</v>
      </c>
      <c r="H88" s="32">
        <f t="shared" si="23"/>
        <v>99220.800000000003</v>
      </c>
    </row>
    <row r="89" spans="1:8" ht="14.25" customHeight="1">
      <c r="A89" s="45"/>
      <c r="B89" s="19" t="s">
        <v>85</v>
      </c>
      <c r="C89" s="12">
        <f>SUM(C90:C98)</f>
        <v>19555</v>
      </c>
      <c r="D89" s="21"/>
      <c r="E89" s="11"/>
      <c r="F89" s="21"/>
      <c r="G89" s="11">
        <f t="shared" ref="G89:H89" si="24">SUM(G90:G98)</f>
        <v>1170967.6200000001</v>
      </c>
      <c r="H89" s="30">
        <f t="shared" si="24"/>
        <v>404591.3</v>
      </c>
    </row>
    <row r="90" spans="1:8" ht="14.25" customHeight="1">
      <c r="A90" s="45">
        <v>75</v>
      </c>
      <c r="B90" s="20" t="s">
        <v>86</v>
      </c>
      <c r="C90" s="41">
        <v>4264</v>
      </c>
      <c r="D90" s="21">
        <f t="shared" ref="D90:D98" si="25">ROUND(13741.99*1.055*1.05,2)</f>
        <v>15222.69</v>
      </c>
      <c r="E90" s="16">
        <v>1.56</v>
      </c>
      <c r="F90" s="21">
        <f t="shared" si="20"/>
        <v>23747.396400000001</v>
      </c>
      <c r="G90" s="21">
        <v>164281.76000000004</v>
      </c>
      <c r="H90" s="32">
        <f>ROUND((C90*F90+G90)/1000,1)</f>
        <v>101423.2</v>
      </c>
    </row>
    <row r="91" spans="1:8" ht="14.25" customHeight="1">
      <c r="A91" s="45">
        <v>76</v>
      </c>
      <c r="B91" s="20" t="s">
        <v>87</v>
      </c>
      <c r="C91" s="41">
        <v>5532</v>
      </c>
      <c r="D91" s="21">
        <f t="shared" si="25"/>
        <v>15222.69</v>
      </c>
      <c r="E91" s="16">
        <v>1.2</v>
      </c>
      <c r="F91" s="21">
        <f t="shared" si="20"/>
        <v>18267.227999999999</v>
      </c>
      <c r="G91" s="21">
        <v>201580.66</v>
      </c>
      <c r="H91" s="32">
        <f t="shared" ref="H91:H98" si="26">ROUND((C91*F91+G91)/1000,1)</f>
        <v>101255.9</v>
      </c>
    </row>
    <row r="92" spans="1:8" ht="14.25" customHeight="1">
      <c r="A92" s="45">
        <v>77</v>
      </c>
      <c r="B92" s="20" t="s">
        <v>88</v>
      </c>
      <c r="C92" s="41">
        <v>3704</v>
      </c>
      <c r="D92" s="21">
        <f t="shared" si="25"/>
        <v>15222.69</v>
      </c>
      <c r="E92" s="16">
        <v>1.27</v>
      </c>
      <c r="F92" s="21">
        <f t="shared" si="20"/>
        <v>19332.816300000002</v>
      </c>
      <c r="G92" s="21">
        <v>145000</v>
      </c>
      <c r="H92" s="32">
        <f t="shared" si="26"/>
        <v>71753.8</v>
      </c>
    </row>
    <row r="93" spans="1:8" ht="14.25" customHeight="1">
      <c r="A93" s="45">
        <v>78</v>
      </c>
      <c r="B93" s="20" t="s">
        <v>89</v>
      </c>
      <c r="C93" s="41">
        <v>2767</v>
      </c>
      <c r="D93" s="21">
        <f t="shared" si="25"/>
        <v>15222.69</v>
      </c>
      <c r="E93" s="16">
        <v>1.3</v>
      </c>
      <c r="F93" s="21">
        <f t="shared" si="20"/>
        <v>19789.497000000003</v>
      </c>
      <c r="G93" s="21">
        <v>290628.87</v>
      </c>
      <c r="H93" s="32">
        <f t="shared" si="26"/>
        <v>55048.2</v>
      </c>
    </row>
    <row r="94" spans="1:8" ht="14.25" customHeight="1">
      <c r="A94" s="45">
        <v>79</v>
      </c>
      <c r="B94" s="20" t="s">
        <v>90</v>
      </c>
      <c r="C94" s="41">
        <v>898</v>
      </c>
      <c r="D94" s="21">
        <f t="shared" si="25"/>
        <v>15222.69</v>
      </c>
      <c r="E94" s="16">
        <v>1.6</v>
      </c>
      <c r="F94" s="21">
        <f t="shared" si="20"/>
        <v>24356.304000000004</v>
      </c>
      <c r="G94" s="21">
        <v>163596</v>
      </c>
      <c r="H94" s="32">
        <f t="shared" si="26"/>
        <v>22035.599999999999</v>
      </c>
    </row>
    <row r="95" spans="1:8" ht="14.25" customHeight="1">
      <c r="A95" s="45">
        <v>80</v>
      </c>
      <c r="B95" s="20" t="s">
        <v>91</v>
      </c>
      <c r="C95" s="41">
        <v>323</v>
      </c>
      <c r="D95" s="21">
        <f t="shared" si="25"/>
        <v>15222.69</v>
      </c>
      <c r="E95" s="16">
        <v>1.7</v>
      </c>
      <c r="F95" s="21">
        <f t="shared" si="20"/>
        <v>25878.573</v>
      </c>
      <c r="G95" s="21">
        <v>8104.91</v>
      </c>
      <c r="H95" s="32">
        <f t="shared" si="26"/>
        <v>8366.9</v>
      </c>
    </row>
    <row r="96" spans="1:8" ht="14.25" customHeight="1">
      <c r="A96" s="45">
        <v>81</v>
      </c>
      <c r="B96" s="20" t="s">
        <v>92</v>
      </c>
      <c r="C96" s="41">
        <v>1270</v>
      </c>
      <c r="D96" s="21">
        <f t="shared" si="25"/>
        <v>15222.69</v>
      </c>
      <c r="E96" s="16">
        <v>1.43</v>
      </c>
      <c r="F96" s="21">
        <f t="shared" si="20"/>
        <v>21768.4467</v>
      </c>
      <c r="G96" s="21">
        <v>0</v>
      </c>
      <c r="H96" s="32">
        <f t="shared" si="26"/>
        <v>27645.9</v>
      </c>
    </row>
    <row r="97" spans="1:8" ht="14.25" customHeight="1">
      <c r="A97" s="45">
        <v>82</v>
      </c>
      <c r="B97" s="20" t="s">
        <v>93</v>
      </c>
      <c r="C97" s="41">
        <v>666</v>
      </c>
      <c r="D97" s="21">
        <f t="shared" si="25"/>
        <v>15222.69</v>
      </c>
      <c r="E97" s="16">
        <v>1.27</v>
      </c>
      <c r="F97" s="21">
        <f t="shared" si="20"/>
        <v>19332.816300000002</v>
      </c>
      <c r="G97" s="21">
        <v>171525.42</v>
      </c>
      <c r="H97" s="32">
        <f t="shared" si="26"/>
        <v>13047.2</v>
      </c>
    </row>
    <row r="98" spans="1:8" ht="14.25" customHeight="1">
      <c r="A98" s="45">
        <v>83</v>
      </c>
      <c r="B98" s="20" t="s">
        <v>94</v>
      </c>
      <c r="C98" s="41">
        <v>131</v>
      </c>
      <c r="D98" s="21">
        <f t="shared" si="25"/>
        <v>15222.69</v>
      </c>
      <c r="E98" s="16">
        <v>2</v>
      </c>
      <c r="F98" s="21">
        <f t="shared" si="20"/>
        <v>30445.38</v>
      </c>
      <c r="G98" s="21">
        <v>26250</v>
      </c>
      <c r="H98" s="32">
        <f t="shared" si="26"/>
        <v>4014.6</v>
      </c>
    </row>
    <row r="99" spans="1:8" ht="14.25" customHeight="1">
      <c r="A99" s="45"/>
      <c r="B99" s="19" t="s">
        <v>127</v>
      </c>
      <c r="C99" s="25">
        <f>SUM(C100:C101)</f>
        <v>13949</v>
      </c>
      <c r="D99" s="21"/>
      <c r="E99" s="29"/>
      <c r="F99" s="21"/>
      <c r="G99" s="29">
        <f t="shared" ref="G99:H99" si="27">SUM(G100:G101)</f>
        <v>2958986.3800000004</v>
      </c>
      <c r="H99" s="33">
        <f t="shared" si="27"/>
        <v>215300.3</v>
      </c>
    </row>
    <row r="100" spans="1:8" ht="14.25" customHeight="1">
      <c r="A100" s="45">
        <v>84</v>
      </c>
      <c r="B100" s="20" t="s">
        <v>128</v>
      </c>
      <c r="C100" s="41">
        <v>11361</v>
      </c>
      <c r="D100" s="21">
        <f t="shared" ref="D100:D101" si="28">ROUND(13741.99*1.055*1.05,2)</f>
        <v>15222.69</v>
      </c>
      <c r="E100" s="16">
        <v>1</v>
      </c>
      <c r="F100" s="21">
        <f t="shared" ref="F100:F101" si="29">D100*E100</f>
        <v>15222.69</v>
      </c>
      <c r="G100" s="21">
        <v>2557349.7400000002</v>
      </c>
      <c r="H100" s="32">
        <f>ROUND((C100*F100+G100)/1000,1)</f>
        <v>175502.3</v>
      </c>
    </row>
    <row r="101" spans="1:8" ht="14.25" customHeight="1">
      <c r="A101" s="45">
        <v>85</v>
      </c>
      <c r="B101" s="20" t="s">
        <v>129</v>
      </c>
      <c r="C101" s="41">
        <v>2588</v>
      </c>
      <c r="D101" s="21">
        <f t="shared" si="28"/>
        <v>15222.69</v>
      </c>
      <c r="E101" s="16">
        <v>1</v>
      </c>
      <c r="F101" s="21">
        <f t="shared" si="29"/>
        <v>15222.69</v>
      </c>
      <c r="G101" s="21">
        <v>401636.64</v>
      </c>
      <c r="H101" s="32">
        <f>ROUND((C101*F101+G101)/1000,1)</f>
        <v>39798</v>
      </c>
    </row>
    <row r="102" spans="1:8" ht="14.25" customHeight="1">
      <c r="A102" s="45"/>
      <c r="B102" s="19" t="s">
        <v>95</v>
      </c>
      <c r="C102" s="12">
        <f>C103</f>
        <v>10</v>
      </c>
      <c r="D102" s="21"/>
      <c r="E102" s="11"/>
      <c r="F102" s="21"/>
      <c r="G102" s="11">
        <f t="shared" ref="G102:H102" si="30">G103</f>
        <v>0</v>
      </c>
      <c r="H102" s="30">
        <f t="shared" si="30"/>
        <v>213.1</v>
      </c>
    </row>
    <row r="103" spans="1:8" ht="14.25" customHeight="1">
      <c r="A103" s="46">
        <v>86</v>
      </c>
      <c r="B103" s="20" t="s">
        <v>95</v>
      </c>
      <c r="C103" s="15">
        <v>10</v>
      </c>
      <c r="D103" s="21">
        <f>ROUND(13741.99*1.055*1.05,2)</f>
        <v>15222.69</v>
      </c>
      <c r="E103" s="16">
        <v>1.4</v>
      </c>
      <c r="F103" s="21">
        <f t="shared" si="20"/>
        <v>21311.766</v>
      </c>
      <c r="G103" s="21">
        <v>0</v>
      </c>
      <c r="H103" s="32">
        <f>ROUND((C103*F103+G103)/1000,1)</f>
        <v>213.1</v>
      </c>
    </row>
    <row r="107" spans="1:8">
      <c r="D107" s="57"/>
    </row>
  </sheetData>
  <mergeCells count="7">
    <mergeCell ref="A2:H2"/>
    <mergeCell ref="A3:A4"/>
    <mergeCell ref="B3:B4"/>
    <mergeCell ref="C3:C4"/>
    <mergeCell ref="D3:F3"/>
    <mergeCell ref="G3:G4"/>
    <mergeCell ref="H3:H4"/>
  </mergeCells>
  <pageMargins left="0.59" right="0.59" top="0.79" bottom="0.79" header="0.51" footer="0.51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workbookViewId="0">
      <selection activeCell="L10" sqref="L10"/>
    </sheetView>
  </sheetViews>
  <sheetFormatPr defaultRowHeight="12.75"/>
  <cols>
    <col min="1" max="1" width="4.28515625" customWidth="1"/>
    <col min="2" max="2" width="29.5703125" customWidth="1"/>
    <col min="3" max="3" width="9.7109375" style="28" customWidth="1"/>
    <col min="4" max="4" width="11.140625" customWidth="1"/>
    <col min="5" max="5" width="9.28515625" bestFit="1" customWidth="1"/>
    <col min="6" max="6" width="9.85546875" bestFit="1" customWidth="1"/>
    <col min="7" max="7" width="9.85546875" style="28" bestFit="1" customWidth="1"/>
    <col min="8" max="8" width="9.85546875" bestFit="1" customWidth="1"/>
    <col min="9" max="9" width="9.28515625" bestFit="1" customWidth="1"/>
    <col min="10" max="10" width="9.85546875" bestFit="1" customWidth="1"/>
    <col min="11" max="11" width="9.85546875" style="28" bestFit="1" customWidth="1"/>
    <col min="12" max="12" width="9.85546875" bestFit="1" customWidth="1"/>
    <col min="13" max="13" width="9.28515625" bestFit="1" customWidth="1"/>
    <col min="14" max="14" width="10.7109375" customWidth="1"/>
    <col min="15" max="15" width="13.5703125" customWidth="1"/>
    <col min="16" max="16" width="18.140625" customWidth="1"/>
  </cols>
  <sheetData>
    <row r="1" spans="1:16">
      <c r="A1" s="1"/>
      <c r="B1" s="1"/>
      <c r="C1" s="26"/>
      <c r="D1" s="1"/>
      <c r="E1" s="1"/>
      <c r="F1" s="1"/>
      <c r="G1" s="26"/>
      <c r="H1" s="1"/>
      <c r="I1" s="1"/>
      <c r="J1" s="1"/>
      <c r="K1" s="26"/>
      <c r="L1" s="1"/>
      <c r="M1" s="1"/>
      <c r="N1" s="1"/>
      <c r="O1" s="1"/>
      <c r="P1" s="2" t="s">
        <v>105</v>
      </c>
    </row>
    <row r="2" spans="1:16">
      <c r="A2" s="1"/>
      <c r="B2" s="1"/>
      <c r="C2" s="26"/>
      <c r="D2" s="1"/>
      <c r="E2" s="1"/>
      <c r="F2" s="1"/>
      <c r="G2" s="26"/>
      <c r="H2" s="1"/>
      <c r="I2" s="1"/>
      <c r="J2" s="1"/>
      <c r="K2" s="26"/>
      <c r="L2" s="1"/>
      <c r="M2" s="1"/>
      <c r="N2" s="1"/>
      <c r="O2" s="9"/>
      <c r="P2" s="1"/>
    </row>
    <row r="3" spans="1:16" ht="68.25" customHeight="1">
      <c r="A3" s="59" t="s">
        <v>106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30.75" customHeight="1">
      <c r="A4" s="60" t="s">
        <v>98</v>
      </c>
      <c r="B4" s="60" t="s">
        <v>3</v>
      </c>
      <c r="C4" s="62" t="s">
        <v>107</v>
      </c>
      <c r="D4" s="64" t="s">
        <v>108</v>
      </c>
      <c r="E4" s="65"/>
      <c r="F4" s="66"/>
      <c r="G4" s="62" t="s">
        <v>109</v>
      </c>
      <c r="H4" s="64" t="s">
        <v>110</v>
      </c>
      <c r="I4" s="65"/>
      <c r="J4" s="66"/>
      <c r="K4" s="62" t="s">
        <v>111</v>
      </c>
      <c r="L4" s="64" t="s">
        <v>110</v>
      </c>
      <c r="M4" s="65"/>
      <c r="N4" s="66"/>
      <c r="O4" s="60" t="s">
        <v>112</v>
      </c>
      <c r="P4" s="60" t="s">
        <v>136</v>
      </c>
    </row>
    <row r="5" spans="1:16" ht="198" customHeight="1">
      <c r="A5" s="61"/>
      <c r="B5" s="61"/>
      <c r="C5" s="63"/>
      <c r="D5" s="6" t="s">
        <v>113</v>
      </c>
      <c r="E5" s="6" t="s">
        <v>114</v>
      </c>
      <c r="F5" s="6" t="s">
        <v>115</v>
      </c>
      <c r="G5" s="63"/>
      <c r="H5" s="6" t="s">
        <v>116</v>
      </c>
      <c r="I5" s="6" t="s">
        <v>114</v>
      </c>
      <c r="J5" s="6" t="s">
        <v>117</v>
      </c>
      <c r="K5" s="63"/>
      <c r="L5" s="6" t="s">
        <v>118</v>
      </c>
      <c r="M5" s="6" t="s">
        <v>114</v>
      </c>
      <c r="N5" s="6" t="s">
        <v>119</v>
      </c>
      <c r="O5" s="67"/>
      <c r="P5" s="67"/>
    </row>
    <row r="6" spans="1:16">
      <c r="A6" s="7">
        <v>1</v>
      </c>
      <c r="B6" s="8">
        <v>2</v>
      </c>
      <c r="C6" s="27">
        <v>3</v>
      </c>
      <c r="D6" s="8">
        <v>4</v>
      </c>
      <c r="E6" s="8">
        <v>5</v>
      </c>
      <c r="F6" s="8">
        <v>6</v>
      </c>
      <c r="G6" s="27">
        <v>7</v>
      </c>
      <c r="H6" s="8">
        <v>8</v>
      </c>
      <c r="I6" s="8">
        <v>9</v>
      </c>
      <c r="J6" s="8">
        <v>10</v>
      </c>
      <c r="K6" s="27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</row>
    <row r="7" spans="1:16">
      <c r="A7" s="18"/>
      <c r="B7" s="19" t="s">
        <v>4</v>
      </c>
      <c r="C7" s="10">
        <f>C9+C28+C40+C48+C55+C70+C77+C90+C100+C103</f>
        <v>2676</v>
      </c>
      <c r="D7" s="34"/>
      <c r="E7" s="34"/>
      <c r="F7" s="34"/>
      <c r="G7" s="10">
        <f t="shared" ref="G7:P7" si="0">G9+G28+G40+G48+G55+G70+G77+G90+G100+G103</f>
        <v>437165</v>
      </c>
      <c r="H7" s="34"/>
      <c r="I7" s="34"/>
      <c r="J7" s="34"/>
      <c r="K7" s="56">
        <f t="shared" si="0"/>
        <v>607889</v>
      </c>
      <c r="L7" s="34"/>
      <c r="M7" s="34"/>
      <c r="N7" s="34"/>
      <c r="O7" s="34">
        <f t="shared" si="0"/>
        <v>309723166.35804802</v>
      </c>
      <c r="P7" s="34">
        <f t="shared" si="0"/>
        <v>62441833.100000009</v>
      </c>
    </row>
    <row r="8" spans="1:16" ht="12.75" customHeight="1">
      <c r="A8" s="18"/>
      <c r="B8" s="19"/>
      <c r="C8" s="35"/>
      <c r="D8" s="13"/>
      <c r="E8" s="13"/>
      <c r="F8" s="13"/>
      <c r="G8" s="14"/>
      <c r="H8" s="13"/>
      <c r="I8" s="13"/>
      <c r="J8" s="13"/>
      <c r="K8" s="14"/>
      <c r="L8" s="13"/>
      <c r="M8" s="13"/>
      <c r="N8" s="13"/>
      <c r="O8" s="13"/>
      <c r="P8" s="13"/>
    </row>
    <row r="9" spans="1:16" ht="14.25" customHeight="1">
      <c r="A9" s="18"/>
      <c r="B9" s="19" t="s">
        <v>5</v>
      </c>
      <c r="C9" s="10">
        <f>SUM(C10:C27)</f>
        <v>603</v>
      </c>
      <c r="D9" s="34"/>
      <c r="E9" s="34"/>
      <c r="F9" s="34"/>
      <c r="G9" s="44">
        <f t="shared" ref="G9" si="1">SUM(G10:G27)</f>
        <v>76414</v>
      </c>
      <c r="H9" s="34"/>
      <c r="I9" s="34"/>
      <c r="J9" s="34"/>
      <c r="K9" s="44">
        <f t="shared" ref="K9" si="2">SUM(K10:K27)</f>
        <v>92004</v>
      </c>
      <c r="L9" s="34"/>
      <c r="M9" s="34"/>
      <c r="N9" s="34"/>
      <c r="O9" s="34">
        <f t="shared" ref="O9:P9" si="3">SUM(O10:O27)</f>
        <v>23571653.319999997</v>
      </c>
      <c r="P9" s="36">
        <f t="shared" si="3"/>
        <v>9025908.2999999989</v>
      </c>
    </row>
    <row r="10" spans="1:16" ht="14.25" customHeight="1">
      <c r="A10" s="45">
        <v>1</v>
      </c>
      <c r="B10" s="20" t="s">
        <v>6</v>
      </c>
      <c r="C10" s="43">
        <v>13</v>
      </c>
      <c r="D10" s="16">
        <f>ROUND(10306.5*1.055*1.05,2)</f>
        <v>11417.03</v>
      </c>
      <c r="E10" s="16">
        <v>1</v>
      </c>
      <c r="F10" s="16">
        <f>D10*E10</f>
        <v>11417.03</v>
      </c>
      <c r="G10" s="43">
        <v>4415</v>
      </c>
      <c r="H10" s="16">
        <f>ROUND(2576.63*1.055*1.05,2)</f>
        <v>2854.26</v>
      </c>
      <c r="I10" s="16">
        <v>1</v>
      </c>
      <c r="J10" s="16">
        <f>H10*I10</f>
        <v>2854.26</v>
      </c>
      <c r="K10" s="43">
        <v>4412</v>
      </c>
      <c r="L10" s="16">
        <f>ROUND(5153.24*1.055*1.05,2)</f>
        <v>5708.5</v>
      </c>
      <c r="M10" s="16">
        <v>1</v>
      </c>
      <c r="N10" s="16">
        <f>L10*M10</f>
        <v>5708.5</v>
      </c>
      <c r="O10" s="16">
        <v>6221525.9400000004</v>
      </c>
      <c r="P10" s="37">
        <f>ROUND((((C10*F10+G10*J10+K10*N10)*12+O10)/1000),1)</f>
        <v>461452.1</v>
      </c>
    </row>
    <row r="11" spans="1:16" ht="14.25" customHeight="1">
      <c r="A11" s="45">
        <v>2</v>
      </c>
      <c r="B11" s="20" t="s">
        <v>7</v>
      </c>
      <c r="C11" s="43">
        <v>26</v>
      </c>
      <c r="D11" s="16">
        <f t="shared" ref="D11:D27" si="4">ROUND(10306.5*1.055*1.05,2)</f>
        <v>11417.03</v>
      </c>
      <c r="E11" s="16">
        <v>1</v>
      </c>
      <c r="F11" s="16">
        <f t="shared" ref="F11:F75" si="5">D11*E11</f>
        <v>11417.03</v>
      </c>
      <c r="G11" s="43">
        <v>3721</v>
      </c>
      <c r="H11" s="16">
        <f t="shared" ref="H11:H27" si="6">ROUND(2576.63*1.055*1.05,2)</f>
        <v>2854.26</v>
      </c>
      <c r="I11" s="16">
        <v>1</v>
      </c>
      <c r="J11" s="16">
        <f t="shared" ref="J11:J75" si="7">H11*I11</f>
        <v>2854.26</v>
      </c>
      <c r="K11" s="43">
        <v>4094</v>
      </c>
      <c r="L11" s="16">
        <f t="shared" ref="L11:L27" si="8">ROUND(5153.24*1.055*1.05,2)</f>
        <v>5708.5</v>
      </c>
      <c r="M11" s="16">
        <v>1</v>
      </c>
      <c r="N11" s="16">
        <f t="shared" ref="N11:N75" si="9">L11*M11</f>
        <v>5708.5</v>
      </c>
      <c r="O11" s="16">
        <v>6120714.2400000002</v>
      </c>
      <c r="P11" s="37">
        <f t="shared" ref="P11:P27" si="10">ROUND((((C11*F11+G11*J11+K11*N11)*12+O11)/1000),1)</f>
        <v>417578.4</v>
      </c>
    </row>
    <row r="12" spans="1:16" ht="14.25" customHeight="1">
      <c r="A12" s="45">
        <v>3</v>
      </c>
      <c r="B12" s="20" t="s">
        <v>8</v>
      </c>
      <c r="C12" s="43">
        <v>6</v>
      </c>
      <c r="D12" s="16">
        <f t="shared" si="4"/>
        <v>11417.03</v>
      </c>
      <c r="E12" s="16">
        <v>1</v>
      </c>
      <c r="F12" s="16">
        <f t="shared" si="5"/>
        <v>11417.03</v>
      </c>
      <c r="G12" s="43">
        <v>3140</v>
      </c>
      <c r="H12" s="16">
        <f t="shared" si="6"/>
        <v>2854.26</v>
      </c>
      <c r="I12" s="16">
        <v>1</v>
      </c>
      <c r="J12" s="16">
        <f t="shared" si="7"/>
        <v>2854.26</v>
      </c>
      <c r="K12" s="43">
        <v>3324</v>
      </c>
      <c r="L12" s="16">
        <f t="shared" si="8"/>
        <v>5708.5</v>
      </c>
      <c r="M12" s="16">
        <v>1</v>
      </c>
      <c r="N12" s="16">
        <f t="shared" si="9"/>
        <v>5708.5</v>
      </c>
      <c r="O12" s="16">
        <v>6000</v>
      </c>
      <c r="P12" s="37">
        <f t="shared" si="10"/>
        <v>336077.2</v>
      </c>
    </row>
    <row r="13" spans="1:16" ht="14.25" customHeight="1">
      <c r="A13" s="45">
        <v>4</v>
      </c>
      <c r="B13" s="20" t="s">
        <v>9</v>
      </c>
      <c r="C13" s="15">
        <v>10</v>
      </c>
      <c r="D13" s="16">
        <f t="shared" si="4"/>
        <v>11417.03</v>
      </c>
      <c r="E13" s="16">
        <v>1</v>
      </c>
      <c r="F13" s="16">
        <f t="shared" si="5"/>
        <v>11417.03</v>
      </c>
      <c r="G13" s="15">
        <v>6540</v>
      </c>
      <c r="H13" s="16">
        <f t="shared" si="6"/>
        <v>2854.26</v>
      </c>
      <c r="I13" s="16">
        <v>1</v>
      </c>
      <c r="J13" s="16">
        <f t="shared" si="7"/>
        <v>2854.26</v>
      </c>
      <c r="K13" s="15">
        <v>7400</v>
      </c>
      <c r="L13" s="16">
        <f t="shared" si="8"/>
        <v>5708.5</v>
      </c>
      <c r="M13" s="16">
        <v>1</v>
      </c>
      <c r="N13" s="16">
        <f t="shared" si="9"/>
        <v>5708.5</v>
      </c>
      <c r="O13" s="16">
        <v>6077.67</v>
      </c>
      <c r="P13" s="37">
        <f t="shared" si="10"/>
        <v>732293.2</v>
      </c>
    </row>
    <row r="14" spans="1:16" ht="14.25" customHeight="1">
      <c r="A14" s="45">
        <v>5</v>
      </c>
      <c r="B14" s="20" t="s">
        <v>10</v>
      </c>
      <c r="C14" s="43">
        <v>2</v>
      </c>
      <c r="D14" s="16">
        <f t="shared" si="4"/>
        <v>11417.03</v>
      </c>
      <c r="E14" s="16">
        <v>1</v>
      </c>
      <c r="F14" s="16">
        <f t="shared" si="5"/>
        <v>11417.03</v>
      </c>
      <c r="G14" s="43">
        <v>2880</v>
      </c>
      <c r="H14" s="16">
        <f t="shared" si="6"/>
        <v>2854.26</v>
      </c>
      <c r="I14" s="16">
        <v>1</v>
      </c>
      <c r="J14" s="16">
        <f t="shared" si="7"/>
        <v>2854.26</v>
      </c>
      <c r="K14" s="43">
        <v>2863</v>
      </c>
      <c r="L14" s="16">
        <f t="shared" si="8"/>
        <v>5708.5</v>
      </c>
      <c r="M14" s="16">
        <v>1</v>
      </c>
      <c r="N14" s="16">
        <f t="shared" si="9"/>
        <v>5708.5</v>
      </c>
      <c r="O14" s="16">
        <v>0</v>
      </c>
      <c r="P14" s="37">
        <f t="shared" si="10"/>
        <v>295038.5</v>
      </c>
    </row>
    <row r="15" spans="1:16" ht="14.25" customHeight="1">
      <c r="A15" s="45">
        <v>6</v>
      </c>
      <c r="B15" s="20" t="s">
        <v>11</v>
      </c>
      <c r="C15" s="43">
        <v>10</v>
      </c>
      <c r="D15" s="16">
        <f t="shared" si="4"/>
        <v>11417.03</v>
      </c>
      <c r="E15" s="16">
        <v>1</v>
      </c>
      <c r="F15" s="16">
        <f t="shared" si="5"/>
        <v>11417.03</v>
      </c>
      <c r="G15" s="43">
        <v>2370</v>
      </c>
      <c r="H15" s="16">
        <f t="shared" si="6"/>
        <v>2854.26</v>
      </c>
      <c r="I15" s="16">
        <v>1</v>
      </c>
      <c r="J15" s="16">
        <f t="shared" si="7"/>
        <v>2854.26</v>
      </c>
      <c r="K15" s="43">
        <v>3011</v>
      </c>
      <c r="L15" s="16">
        <f t="shared" si="8"/>
        <v>5708.5</v>
      </c>
      <c r="M15" s="16">
        <v>1</v>
      </c>
      <c r="N15" s="16">
        <f t="shared" si="9"/>
        <v>5708.5</v>
      </c>
      <c r="O15" s="16">
        <v>4307057.18</v>
      </c>
      <c r="P15" s="37">
        <f t="shared" si="10"/>
        <v>293111.8</v>
      </c>
    </row>
    <row r="16" spans="1:16" ht="14.25" customHeight="1">
      <c r="A16" s="45">
        <v>7</v>
      </c>
      <c r="B16" s="20" t="s">
        <v>12</v>
      </c>
      <c r="C16" s="43">
        <v>11</v>
      </c>
      <c r="D16" s="16">
        <f t="shared" si="4"/>
        <v>11417.03</v>
      </c>
      <c r="E16" s="16">
        <v>1</v>
      </c>
      <c r="F16" s="16">
        <f t="shared" si="5"/>
        <v>11417.03</v>
      </c>
      <c r="G16" s="43">
        <v>1540</v>
      </c>
      <c r="H16" s="16">
        <f t="shared" si="6"/>
        <v>2854.26</v>
      </c>
      <c r="I16" s="16">
        <v>1</v>
      </c>
      <c r="J16" s="16">
        <f t="shared" si="7"/>
        <v>2854.26</v>
      </c>
      <c r="K16" s="43">
        <v>1740</v>
      </c>
      <c r="L16" s="16">
        <f t="shared" si="8"/>
        <v>5708.5</v>
      </c>
      <c r="M16" s="16">
        <v>1</v>
      </c>
      <c r="N16" s="16">
        <f t="shared" si="9"/>
        <v>5708.5</v>
      </c>
      <c r="O16" s="16">
        <v>1899.27</v>
      </c>
      <c r="P16" s="37">
        <f t="shared" si="10"/>
        <v>173449.2</v>
      </c>
    </row>
    <row r="17" spans="1:16" ht="14.25" customHeight="1">
      <c r="A17" s="45">
        <v>8</v>
      </c>
      <c r="B17" s="20" t="s">
        <v>13</v>
      </c>
      <c r="C17" s="43">
        <v>20</v>
      </c>
      <c r="D17" s="16">
        <f t="shared" si="4"/>
        <v>11417.03</v>
      </c>
      <c r="E17" s="16">
        <v>1</v>
      </c>
      <c r="F17" s="16">
        <f t="shared" si="5"/>
        <v>11417.03</v>
      </c>
      <c r="G17" s="43">
        <v>3453</v>
      </c>
      <c r="H17" s="16">
        <f t="shared" si="6"/>
        <v>2854.26</v>
      </c>
      <c r="I17" s="16">
        <v>1</v>
      </c>
      <c r="J17" s="16">
        <f t="shared" si="7"/>
        <v>2854.26</v>
      </c>
      <c r="K17" s="43">
        <v>4145</v>
      </c>
      <c r="L17" s="16">
        <f t="shared" si="8"/>
        <v>5708.5</v>
      </c>
      <c r="M17" s="16">
        <v>1</v>
      </c>
      <c r="N17" s="16">
        <f t="shared" si="9"/>
        <v>5708.5</v>
      </c>
      <c r="O17" s="16">
        <v>190231.32</v>
      </c>
      <c r="P17" s="37">
        <f t="shared" si="10"/>
        <v>405140.2</v>
      </c>
    </row>
    <row r="18" spans="1:16" ht="14.25" customHeight="1">
      <c r="A18" s="45">
        <v>9</v>
      </c>
      <c r="B18" s="20" t="s">
        <v>14</v>
      </c>
      <c r="C18" s="43">
        <v>10</v>
      </c>
      <c r="D18" s="16">
        <f t="shared" si="4"/>
        <v>11417.03</v>
      </c>
      <c r="E18" s="16">
        <v>1</v>
      </c>
      <c r="F18" s="16">
        <f t="shared" si="5"/>
        <v>11417.03</v>
      </c>
      <c r="G18" s="43">
        <v>3045</v>
      </c>
      <c r="H18" s="16">
        <f t="shared" si="6"/>
        <v>2854.26</v>
      </c>
      <c r="I18" s="16">
        <v>1</v>
      </c>
      <c r="J18" s="16">
        <f t="shared" si="7"/>
        <v>2854.26</v>
      </c>
      <c r="K18" s="43">
        <v>3740</v>
      </c>
      <c r="L18" s="16">
        <f t="shared" si="8"/>
        <v>5708.5</v>
      </c>
      <c r="M18" s="16">
        <v>1</v>
      </c>
      <c r="N18" s="16">
        <f t="shared" si="9"/>
        <v>5708.5</v>
      </c>
      <c r="O18" s="16">
        <v>0</v>
      </c>
      <c r="P18" s="37">
        <f t="shared" si="10"/>
        <v>361862.2</v>
      </c>
    </row>
    <row r="19" spans="1:16" ht="14.25" customHeight="1">
      <c r="A19" s="45">
        <v>10</v>
      </c>
      <c r="B19" s="20" t="s">
        <v>15</v>
      </c>
      <c r="C19" s="43">
        <v>270</v>
      </c>
      <c r="D19" s="16">
        <f t="shared" si="4"/>
        <v>11417.03</v>
      </c>
      <c r="E19" s="16">
        <v>1</v>
      </c>
      <c r="F19" s="16">
        <f t="shared" si="5"/>
        <v>11417.03</v>
      </c>
      <c r="G19" s="43">
        <v>15140</v>
      </c>
      <c r="H19" s="16">
        <f t="shared" si="6"/>
        <v>2854.26</v>
      </c>
      <c r="I19" s="16">
        <v>1</v>
      </c>
      <c r="J19" s="16">
        <f t="shared" si="7"/>
        <v>2854.26</v>
      </c>
      <c r="K19" s="43">
        <v>22182</v>
      </c>
      <c r="L19" s="16">
        <f t="shared" si="8"/>
        <v>5708.5</v>
      </c>
      <c r="M19" s="16">
        <v>1</v>
      </c>
      <c r="N19" s="16">
        <f t="shared" si="9"/>
        <v>5708.5</v>
      </c>
      <c r="O19" s="16">
        <v>6000</v>
      </c>
      <c r="P19" s="37">
        <f t="shared" si="10"/>
        <v>2075070.5</v>
      </c>
    </row>
    <row r="20" spans="1:16" ht="14.25" customHeight="1">
      <c r="A20" s="45">
        <v>11</v>
      </c>
      <c r="B20" s="20" t="s">
        <v>16</v>
      </c>
      <c r="C20" s="43">
        <v>62</v>
      </c>
      <c r="D20" s="16">
        <f t="shared" si="4"/>
        <v>11417.03</v>
      </c>
      <c r="E20" s="16">
        <v>1</v>
      </c>
      <c r="F20" s="16">
        <f t="shared" si="5"/>
        <v>11417.03</v>
      </c>
      <c r="G20" s="43">
        <v>11045</v>
      </c>
      <c r="H20" s="16">
        <f t="shared" si="6"/>
        <v>2854.26</v>
      </c>
      <c r="I20" s="16">
        <v>1</v>
      </c>
      <c r="J20" s="16">
        <f t="shared" si="7"/>
        <v>2854.26</v>
      </c>
      <c r="K20" s="43">
        <v>13374</v>
      </c>
      <c r="L20" s="16">
        <f t="shared" si="8"/>
        <v>5708.5</v>
      </c>
      <c r="M20" s="16">
        <v>1</v>
      </c>
      <c r="N20" s="16">
        <f t="shared" si="9"/>
        <v>5708.5</v>
      </c>
      <c r="O20" s="16">
        <v>0</v>
      </c>
      <c r="P20" s="37">
        <f t="shared" si="10"/>
        <v>1302943.6000000001</v>
      </c>
    </row>
    <row r="21" spans="1:16" ht="14.25" customHeight="1">
      <c r="A21" s="45">
        <v>12</v>
      </c>
      <c r="B21" s="20" t="s">
        <v>17</v>
      </c>
      <c r="C21" s="43">
        <v>10</v>
      </c>
      <c r="D21" s="16">
        <f t="shared" si="4"/>
        <v>11417.03</v>
      </c>
      <c r="E21" s="16">
        <v>1</v>
      </c>
      <c r="F21" s="16">
        <f t="shared" si="5"/>
        <v>11417.03</v>
      </c>
      <c r="G21" s="43">
        <v>2049</v>
      </c>
      <c r="H21" s="16">
        <f t="shared" si="6"/>
        <v>2854.26</v>
      </c>
      <c r="I21" s="16">
        <v>1</v>
      </c>
      <c r="J21" s="16">
        <f t="shared" si="7"/>
        <v>2854.26</v>
      </c>
      <c r="K21" s="43">
        <v>2237</v>
      </c>
      <c r="L21" s="16">
        <f t="shared" si="8"/>
        <v>5708.5</v>
      </c>
      <c r="M21" s="16">
        <v>1</v>
      </c>
      <c r="N21" s="16">
        <f t="shared" si="9"/>
        <v>5708.5</v>
      </c>
      <c r="O21" s="16">
        <v>0</v>
      </c>
      <c r="P21" s="37">
        <f t="shared" si="10"/>
        <v>224789.6</v>
      </c>
    </row>
    <row r="22" spans="1:16" ht="14.25" customHeight="1">
      <c r="A22" s="45">
        <v>13</v>
      </c>
      <c r="B22" s="20" t="s">
        <v>18</v>
      </c>
      <c r="C22" s="43">
        <v>5</v>
      </c>
      <c r="D22" s="16">
        <f t="shared" si="4"/>
        <v>11417.03</v>
      </c>
      <c r="E22" s="16">
        <v>1</v>
      </c>
      <c r="F22" s="16">
        <f t="shared" si="5"/>
        <v>11417.03</v>
      </c>
      <c r="G22" s="43">
        <v>2468</v>
      </c>
      <c r="H22" s="16">
        <f t="shared" si="6"/>
        <v>2854.26</v>
      </c>
      <c r="I22" s="16">
        <v>1</v>
      </c>
      <c r="J22" s="16">
        <f t="shared" si="7"/>
        <v>2854.26</v>
      </c>
      <c r="K22" s="43">
        <v>2980</v>
      </c>
      <c r="L22" s="16">
        <f t="shared" si="8"/>
        <v>5708.5</v>
      </c>
      <c r="M22" s="16">
        <v>1</v>
      </c>
      <c r="N22" s="16">
        <f t="shared" si="9"/>
        <v>5708.5</v>
      </c>
      <c r="O22" s="16">
        <v>22000</v>
      </c>
      <c r="P22" s="37">
        <f t="shared" si="10"/>
        <v>289374.7</v>
      </c>
    </row>
    <row r="23" spans="1:16" ht="14.25" customHeight="1">
      <c r="A23" s="45">
        <v>14</v>
      </c>
      <c r="B23" s="20" t="s">
        <v>19</v>
      </c>
      <c r="C23" s="43">
        <v>5</v>
      </c>
      <c r="D23" s="16">
        <f t="shared" si="4"/>
        <v>11417.03</v>
      </c>
      <c r="E23" s="16">
        <v>1</v>
      </c>
      <c r="F23" s="16">
        <f t="shared" si="5"/>
        <v>11417.03</v>
      </c>
      <c r="G23" s="43">
        <v>2330</v>
      </c>
      <c r="H23" s="16">
        <f t="shared" si="6"/>
        <v>2854.26</v>
      </c>
      <c r="I23" s="16">
        <v>1</v>
      </c>
      <c r="J23" s="16">
        <f t="shared" si="7"/>
        <v>2854.26</v>
      </c>
      <c r="K23" s="43">
        <v>2452</v>
      </c>
      <c r="L23" s="16">
        <f t="shared" si="8"/>
        <v>5708.5</v>
      </c>
      <c r="M23" s="16">
        <v>1</v>
      </c>
      <c r="N23" s="16">
        <f t="shared" si="9"/>
        <v>5708.5</v>
      </c>
      <c r="O23" s="16">
        <v>2700</v>
      </c>
      <c r="P23" s="37">
        <f t="shared" si="10"/>
        <v>248459.7</v>
      </c>
    </row>
    <row r="24" spans="1:16" ht="14.25" customHeight="1">
      <c r="A24" s="45">
        <v>15</v>
      </c>
      <c r="B24" s="20" t="s">
        <v>20</v>
      </c>
      <c r="C24" s="43">
        <v>3</v>
      </c>
      <c r="D24" s="16">
        <f t="shared" si="4"/>
        <v>11417.03</v>
      </c>
      <c r="E24" s="16">
        <v>1</v>
      </c>
      <c r="F24" s="16">
        <f t="shared" si="5"/>
        <v>11417.03</v>
      </c>
      <c r="G24" s="43">
        <v>3126</v>
      </c>
      <c r="H24" s="16">
        <f t="shared" si="6"/>
        <v>2854.26</v>
      </c>
      <c r="I24" s="16">
        <v>1</v>
      </c>
      <c r="J24" s="16">
        <f t="shared" si="7"/>
        <v>2854.26</v>
      </c>
      <c r="K24" s="43">
        <v>3540</v>
      </c>
      <c r="L24" s="16">
        <f t="shared" si="8"/>
        <v>5708.5</v>
      </c>
      <c r="M24" s="16">
        <v>1</v>
      </c>
      <c r="N24" s="16">
        <f t="shared" si="9"/>
        <v>5708.5</v>
      </c>
      <c r="O24" s="16">
        <v>66000</v>
      </c>
      <c r="P24" s="37">
        <f t="shared" si="10"/>
        <v>350043.1</v>
      </c>
    </row>
    <row r="25" spans="1:16" ht="14.25" customHeight="1">
      <c r="A25" s="45">
        <v>16</v>
      </c>
      <c r="B25" s="20" t="s">
        <v>21</v>
      </c>
      <c r="C25" s="43">
        <v>30</v>
      </c>
      <c r="D25" s="16">
        <f t="shared" si="4"/>
        <v>11417.03</v>
      </c>
      <c r="E25" s="16">
        <v>1</v>
      </c>
      <c r="F25" s="16">
        <f t="shared" si="5"/>
        <v>11417.03</v>
      </c>
      <c r="G25" s="43">
        <v>3060</v>
      </c>
      <c r="H25" s="16">
        <f t="shared" si="6"/>
        <v>2854.26</v>
      </c>
      <c r="I25" s="16">
        <v>1</v>
      </c>
      <c r="J25" s="16">
        <f t="shared" si="7"/>
        <v>2854.26</v>
      </c>
      <c r="K25" s="43">
        <v>3486</v>
      </c>
      <c r="L25" s="16">
        <f t="shared" si="8"/>
        <v>5708.5</v>
      </c>
      <c r="M25" s="16">
        <v>1</v>
      </c>
      <c r="N25" s="16">
        <f t="shared" si="9"/>
        <v>5708.5</v>
      </c>
      <c r="O25" s="16">
        <v>212609</v>
      </c>
      <c r="P25" s="37">
        <f t="shared" si="10"/>
        <v>347929.1</v>
      </c>
    </row>
    <row r="26" spans="1:16" ht="14.25" customHeight="1">
      <c r="A26" s="45">
        <v>17</v>
      </c>
      <c r="B26" s="20" t="s">
        <v>22</v>
      </c>
      <c r="C26" s="43">
        <v>85</v>
      </c>
      <c r="D26" s="16">
        <f t="shared" si="4"/>
        <v>11417.03</v>
      </c>
      <c r="E26" s="16">
        <v>1</v>
      </c>
      <c r="F26" s="16">
        <f t="shared" si="5"/>
        <v>11417.03</v>
      </c>
      <c r="G26" s="43">
        <v>3224</v>
      </c>
      <c r="H26" s="16">
        <f t="shared" si="6"/>
        <v>2854.26</v>
      </c>
      <c r="I26" s="16">
        <v>1</v>
      </c>
      <c r="J26" s="16">
        <f t="shared" si="7"/>
        <v>2854.26</v>
      </c>
      <c r="K26" s="43">
        <v>4084</v>
      </c>
      <c r="L26" s="16">
        <f t="shared" si="8"/>
        <v>5708.5</v>
      </c>
      <c r="M26" s="16">
        <v>1</v>
      </c>
      <c r="N26" s="16">
        <f t="shared" si="9"/>
        <v>5708.5</v>
      </c>
      <c r="O26" s="16">
        <v>5978413.5899999999</v>
      </c>
      <c r="P26" s="37">
        <f t="shared" si="10"/>
        <v>407811.6</v>
      </c>
    </row>
    <row r="27" spans="1:16" ht="14.25" customHeight="1">
      <c r="A27" s="45">
        <v>18</v>
      </c>
      <c r="B27" s="20" t="s">
        <v>23</v>
      </c>
      <c r="C27" s="43">
        <v>25</v>
      </c>
      <c r="D27" s="16">
        <f t="shared" si="4"/>
        <v>11417.03</v>
      </c>
      <c r="E27" s="16">
        <v>1</v>
      </c>
      <c r="F27" s="16">
        <f t="shared" si="5"/>
        <v>11417.03</v>
      </c>
      <c r="G27" s="43">
        <v>2868</v>
      </c>
      <c r="H27" s="16">
        <f t="shared" si="6"/>
        <v>2854.26</v>
      </c>
      <c r="I27" s="16">
        <v>1</v>
      </c>
      <c r="J27" s="16">
        <f t="shared" si="7"/>
        <v>2854.26</v>
      </c>
      <c r="K27" s="43">
        <v>2940</v>
      </c>
      <c r="L27" s="16">
        <f t="shared" si="8"/>
        <v>5708.5</v>
      </c>
      <c r="M27" s="16">
        <v>1</v>
      </c>
      <c r="N27" s="16">
        <f t="shared" si="9"/>
        <v>5708.5</v>
      </c>
      <c r="O27" s="16">
        <v>430425.11</v>
      </c>
      <c r="P27" s="37">
        <f t="shared" si="10"/>
        <v>303483.59999999998</v>
      </c>
    </row>
    <row r="28" spans="1:16" ht="14.25" customHeight="1">
      <c r="A28" s="45"/>
      <c r="B28" s="19" t="s">
        <v>24</v>
      </c>
      <c r="C28" s="44">
        <f>SUM(C29:C39)</f>
        <v>308</v>
      </c>
      <c r="D28" s="16"/>
      <c r="E28" s="34"/>
      <c r="F28" s="16"/>
      <c r="G28" s="44">
        <f t="shared" ref="G28" si="11">SUM(G29:G39)</f>
        <v>29418</v>
      </c>
      <c r="H28" s="16"/>
      <c r="I28" s="34"/>
      <c r="J28" s="16"/>
      <c r="K28" s="44">
        <f t="shared" ref="K28" si="12">SUM(K29:K39)</f>
        <v>31996</v>
      </c>
      <c r="L28" s="16"/>
      <c r="M28" s="34"/>
      <c r="N28" s="16"/>
      <c r="O28" s="34">
        <f t="shared" ref="O28:P28" si="13">SUM(O29:O39)</f>
        <v>8991933.9399999995</v>
      </c>
      <c r="P28" s="36">
        <f t="shared" si="13"/>
        <v>3588914.3999999994</v>
      </c>
    </row>
    <row r="29" spans="1:16" ht="14.25" customHeight="1">
      <c r="A29" s="45">
        <v>19</v>
      </c>
      <c r="B29" s="20" t="s">
        <v>25</v>
      </c>
      <c r="C29" s="15">
        <v>25</v>
      </c>
      <c r="D29" s="16">
        <f t="shared" ref="D29:D39" si="14">ROUND(10306.5*1.055*1.05,2)</f>
        <v>11417.03</v>
      </c>
      <c r="E29" s="16">
        <v>1.208</v>
      </c>
      <c r="F29" s="16">
        <f t="shared" si="5"/>
        <v>13791.77224</v>
      </c>
      <c r="G29" s="15">
        <v>1540</v>
      </c>
      <c r="H29" s="16">
        <f t="shared" ref="H29:H39" si="15">ROUND(2576.63*1.055*1.05,2)</f>
        <v>2854.26</v>
      </c>
      <c r="I29" s="16">
        <v>1.208</v>
      </c>
      <c r="J29" s="16">
        <f t="shared" si="7"/>
        <v>3447.9460800000002</v>
      </c>
      <c r="K29" s="15">
        <v>1640</v>
      </c>
      <c r="L29" s="16">
        <f t="shared" ref="L29:L39" si="16">ROUND(5153.24*1.055*1.05,2)</f>
        <v>5708.5</v>
      </c>
      <c r="M29" s="16">
        <v>1.208</v>
      </c>
      <c r="N29" s="16">
        <f t="shared" si="9"/>
        <v>6895.8679999999995</v>
      </c>
      <c r="O29" s="16">
        <v>176204</v>
      </c>
      <c r="P29" s="37">
        <f>ROUND((((C29*F29+G29*J29+K29*N29)*12+O29)/1000),1)</f>
        <v>203742.5</v>
      </c>
    </row>
    <row r="30" spans="1:16" ht="14.25" customHeight="1">
      <c r="A30" s="45">
        <v>20</v>
      </c>
      <c r="B30" s="20" t="s">
        <v>26</v>
      </c>
      <c r="C30" s="43">
        <v>49</v>
      </c>
      <c r="D30" s="16">
        <f t="shared" si="14"/>
        <v>11417.03</v>
      </c>
      <c r="E30" s="16">
        <v>1.3</v>
      </c>
      <c r="F30" s="16">
        <f t="shared" si="5"/>
        <v>14842.139000000001</v>
      </c>
      <c r="G30" s="43">
        <v>2522</v>
      </c>
      <c r="H30" s="16">
        <f t="shared" si="15"/>
        <v>2854.26</v>
      </c>
      <c r="I30" s="16">
        <v>1.3</v>
      </c>
      <c r="J30" s="16">
        <f t="shared" si="7"/>
        <v>3710.5380000000005</v>
      </c>
      <c r="K30" s="43">
        <v>2440</v>
      </c>
      <c r="L30" s="16">
        <f t="shared" si="16"/>
        <v>5708.5</v>
      </c>
      <c r="M30" s="16">
        <v>1.3</v>
      </c>
      <c r="N30" s="16">
        <f t="shared" si="9"/>
        <v>7421.05</v>
      </c>
      <c r="O30" s="16">
        <v>600000</v>
      </c>
      <c r="P30" s="37">
        <f t="shared" ref="P30:P39" si="17">ROUND((((C30*F30+G30*J30+K30*N30)*12+O30)/1000),1)</f>
        <v>338911.2</v>
      </c>
    </row>
    <row r="31" spans="1:16" ht="14.25" customHeight="1">
      <c r="A31" s="45">
        <v>21</v>
      </c>
      <c r="B31" s="20" t="s">
        <v>27</v>
      </c>
      <c r="C31" s="15">
        <v>4</v>
      </c>
      <c r="D31" s="16">
        <f t="shared" si="14"/>
        <v>11417.03</v>
      </c>
      <c r="E31" s="40">
        <v>1.3839999999999999</v>
      </c>
      <c r="F31" s="16">
        <f t="shared" si="5"/>
        <v>15801.169519999999</v>
      </c>
      <c r="G31" s="15">
        <v>3190</v>
      </c>
      <c r="H31" s="16">
        <f t="shared" si="15"/>
        <v>2854.26</v>
      </c>
      <c r="I31" s="40">
        <v>1.2310000000000001</v>
      </c>
      <c r="J31" s="16">
        <f t="shared" si="7"/>
        <v>3513.5940600000004</v>
      </c>
      <c r="K31" s="15">
        <v>2840</v>
      </c>
      <c r="L31" s="16">
        <f t="shared" si="16"/>
        <v>5708.5</v>
      </c>
      <c r="M31" s="40">
        <v>1.2310000000000001</v>
      </c>
      <c r="N31" s="16">
        <f t="shared" si="9"/>
        <v>7027.1635000000006</v>
      </c>
      <c r="O31" s="16">
        <v>556084.81000000006</v>
      </c>
      <c r="P31" s="37">
        <f t="shared" si="17"/>
        <v>375300.7</v>
      </c>
    </row>
    <row r="32" spans="1:16" ht="14.25" customHeight="1">
      <c r="A32" s="45">
        <v>22</v>
      </c>
      <c r="B32" s="20" t="s">
        <v>139</v>
      </c>
      <c r="C32" s="15">
        <v>2</v>
      </c>
      <c r="D32" s="16">
        <f t="shared" si="14"/>
        <v>11417.03</v>
      </c>
      <c r="E32" s="40">
        <v>1.75</v>
      </c>
      <c r="F32" s="16">
        <f t="shared" si="5"/>
        <v>19979.802500000002</v>
      </c>
      <c r="G32" s="15">
        <v>162</v>
      </c>
      <c r="H32" s="16">
        <f t="shared" si="15"/>
        <v>2854.26</v>
      </c>
      <c r="I32" s="40">
        <v>1.52</v>
      </c>
      <c r="J32" s="16">
        <f t="shared" si="7"/>
        <v>4338.4752000000008</v>
      </c>
      <c r="K32" s="15">
        <v>140</v>
      </c>
      <c r="L32" s="16">
        <f t="shared" si="16"/>
        <v>5708.5</v>
      </c>
      <c r="M32" s="40">
        <v>1.52</v>
      </c>
      <c r="N32" s="16">
        <f t="shared" si="9"/>
        <v>8676.92</v>
      </c>
      <c r="O32" s="16">
        <v>126309.71</v>
      </c>
      <c r="P32" s="37">
        <f t="shared" si="17"/>
        <v>23617</v>
      </c>
    </row>
    <row r="33" spans="1:16" ht="14.25" customHeight="1">
      <c r="A33" s="45">
        <v>23</v>
      </c>
      <c r="B33" s="20" t="s">
        <v>28</v>
      </c>
      <c r="C33" s="43">
        <v>4</v>
      </c>
      <c r="D33" s="16">
        <f t="shared" si="14"/>
        <v>11417.03</v>
      </c>
      <c r="E33" s="16">
        <v>1.2</v>
      </c>
      <c r="F33" s="16">
        <f t="shared" si="5"/>
        <v>13700.436</v>
      </c>
      <c r="G33" s="43">
        <v>2888</v>
      </c>
      <c r="H33" s="16">
        <f t="shared" si="15"/>
        <v>2854.26</v>
      </c>
      <c r="I33" s="16">
        <v>1.2</v>
      </c>
      <c r="J33" s="16">
        <f t="shared" si="7"/>
        <v>3425.1120000000001</v>
      </c>
      <c r="K33" s="43">
        <v>3191</v>
      </c>
      <c r="L33" s="16">
        <f t="shared" si="16"/>
        <v>5708.5</v>
      </c>
      <c r="M33" s="16">
        <v>1.2</v>
      </c>
      <c r="N33" s="16">
        <f t="shared" si="9"/>
        <v>6850.2</v>
      </c>
      <c r="O33" s="16">
        <v>600000</v>
      </c>
      <c r="P33" s="37">
        <f t="shared" si="17"/>
        <v>382266.2</v>
      </c>
    </row>
    <row r="34" spans="1:16" ht="14.25" customHeight="1">
      <c r="A34" s="45">
        <v>24</v>
      </c>
      <c r="B34" s="20" t="s">
        <v>29</v>
      </c>
      <c r="C34" s="43">
        <v>10</v>
      </c>
      <c r="D34" s="16">
        <f t="shared" si="14"/>
        <v>11417.03</v>
      </c>
      <c r="E34" s="16">
        <v>1</v>
      </c>
      <c r="F34" s="16">
        <f t="shared" si="5"/>
        <v>11417.03</v>
      </c>
      <c r="G34" s="43">
        <v>2545</v>
      </c>
      <c r="H34" s="16">
        <f t="shared" si="15"/>
        <v>2854.26</v>
      </c>
      <c r="I34" s="16">
        <v>1</v>
      </c>
      <c r="J34" s="16">
        <f t="shared" si="7"/>
        <v>2854.26</v>
      </c>
      <c r="K34" s="43">
        <v>3496</v>
      </c>
      <c r="L34" s="16">
        <f t="shared" si="16"/>
        <v>5708.5</v>
      </c>
      <c r="M34" s="16">
        <v>1</v>
      </c>
      <c r="N34" s="16">
        <f t="shared" si="9"/>
        <v>5708.5</v>
      </c>
      <c r="O34" s="16">
        <v>0</v>
      </c>
      <c r="P34" s="37">
        <f t="shared" si="17"/>
        <v>328022.09999999998</v>
      </c>
    </row>
    <row r="35" spans="1:16" ht="14.25" customHeight="1">
      <c r="A35" s="45">
        <v>25</v>
      </c>
      <c r="B35" s="20" t="s">
        <v>30</v>
      </c>
      <c r="C35" s="43">
        <v>107</v>
      </c>
      <c r="D35" s="16">
        <f t="shared" si="14"/>
        <v>11417.03</v>
      </c>
      <c r="E35" s="16">
        <v>1</v>
      </c>
      <c r="F35" s="16">
        <f t="shared" si="5"/>
        <v>11417.03</v>
      </c>
      <c r="G35" s="43">
        <v>8350</v>
      </c>
      <c r="H35" s="16">
        <f t="shared" si="15"/>
        <v>2854.26</v>
      </c>
      <c r="I35" s="16">
        <v>1</v>
      </c>
      <c r="J35" s="16">
        <f t="shared" si="7"/>
        <v>2854.26</v>
      </c>
      <c r="K35" s="43">
        <v>9250</v>
      </c>
      <c r="L35" s="16">
        <f t="shared" si="16"/>
        <v>5708.5</v>
      </c>
      <c r="M35" s="16">
        <v>1</v>
      </c>
      <c r="N35" s="16">
        <f t="shared" si="9"/>
        <v>5708.5</v>
      </c>
      <c r="O35" s="16">
        <v>6421144.4199999999</v>
      </c>
      <c r="P35" s="37">
        <f t="shared" si="17"/>
        <v>940721</v>
      </c>
    </row>
    <row r="36" spans="1:16" ht="14.25" customHeight="1">
      <c r="A36" s="45">
        <v>26</v>
      </c>
      <c r="B36" s="20" t="s">
        <v>31</v>
      </c>
      <c r="C36" s="43">
        <v>35</v>
      </c>
      <c r="D36" s="16">
        <f t="shared" si="14"/>
        <v>11417.03</v>
      </c>
      <c r="E36" s="16">
        <v>1</v>
      </c>
      <c r="F36" s="16">
        <f t="shared" si="5"/>
        <v>11417.03</v>
      </c>
      <c r="G36" s="43">
        <v>3386</v>
      </c>
      <c r="H36" s="16">
        <f t="shared" si="15"/>
        <v>2854.26</v>
      </c>
      <c r="I36" s="16">
        <v>1</v>
      </c>
      <c r="J36" s="16">
        <f t="shared" si="7"/>
        <v>2854.26</v>
      </c>
      <c r="K36" s="43">
        <v>3663</v>
      </c>
      <c r="L36" s="16">
        <f t="shared" si="16"/>
        <v>5708.5</v>
      </c>
      <c r="M36" s="16">
        <v>1</v>
      </c>
      <c r="N36" s="16">
        <f t="shared" si="9"/>
        <v>5708.5</v>
      </c>
      <c r="O36" s="16">
        <v>4191</v>
      </c>
      <c r="P36" s="37">
        <f t="shared" si="17"/>
        <v>371696.5</v>
      </c>
    </row>
    <row r="37" spans="1:16" ht="14.25" customHeight="1">
      <c r="A37" s="45">
        <v>27</v>
      </c>
      <c r="B37" s="20" t="s">
        <v>32</v>
      </c>
      <c r="C37" s="43">
        <v>50</v>
      </c>
      <c r="D37" s="16">
        <f t="shared" si="14"/>
        <v>11417.03</v>
      </c>
      <c r="E37" s="16">
        <v>1.4</v>
      </c>
      <c r="F37" s="16">
        <f t="shared" si="5"/>
        <v>15983.842000000001</v>
      </c>
      <c r="G37" s="43">
        <v>1956</v>
      </c>
      <c r="H37" s="16">
        <f t="shared" si="15"/>
        <v>2854.26</v>
      </c>
      <c r="I37" s="16">
        <v>1.4</v>
      </c>
      <c r="J37" s="16">
        <f t="shared" si="7"/>
        <v>3995.9639999999999</v>
      </c>
      <c r="K37" s="43">
        <v>1956</v>
      </c>
      <c r="L37" s="16">
        <f t="shared" si="16"/>
        <v>5708.5</v>
      </c>
      <c r="M37" s="16">
        <v>1.4</v>
      </c>
      <c r="N37" s="16">
        <f t="shared" si="9"/>
        <v>7991.9</v>
      </c>
      <c r="O37" s="16">
        <v>8000</v>
      </c>
      <c r="P37" s="37">
        <f t="shared" si="17"/>
        <v>290977.40000000002</v>
      </c>
    </row>
    <row r="38" spans="1:16" ht="14.25" customHeight="1">
      <c r="A38" s="45">
        <v>28</v>
      </c>
      <c r="B38" s="20" t="s">
        <v>33</v>
      </c>
      <c r="C38" s="43">
        <v>12</v>
      </c>
      <c r="D38" s="16">
        <f t="shared" si="14"/>
        <v>11417.03</v>
      </c>
      <c r="E38" s="16">
        <v>1</v>
      </c>
      <c r="F38" s="16">
        <f t="shared" si="5"/>
        <v>11417.03</v>
      </c>
      <c r="G38" s="43">
        <v>1239</v>
      </c>
      <c r="H38" s="16">
        <f t="shared" si="15"/>
        <v>2854.26</v>
      </c>
      <c r="I38" s="16">
        <v>1</v>
      </c>
      <c r="J38" s="16">
        <f t="shared" si="7"/>
        <v>2854.26</v>
      </c>
      <c r="K38" s="43">
        <v>1563</v>
      </c>
      <c r="L38" s="16">
        <f t="shared" si="16"/>
        <v>5708.5</v>
      </c>
      <c r="M38" s="16">
        <v>1</v>
      </c>
      <c r="N38" s="16">
        <f t="shared" si="9"/>
        <v>5708.5</v>
      </c>
      <c r="O38" s="16">
        <v>0</v>
      </c>
      <c r="P38" s="37">
        <f t="shared" si="17"/>
        <v>151149.79999999999</v>
      </c>
    </row>
    <row r="39" spans="1:16" ht="14.25" customHeight="1">
      <c r="A39" s="45">
        <v>29</v>
      </c>
      <c r="B39" s="20" t="s">
        <v>34</v>
      </c>
      <c r="C39" s="43">
        <v>10</v>
      </c>
      <c r="D39" s="16">
        <f t="shared" si="14"/>
        <v>11417.03</v>
      </c>
      <c r="E39" s="16">
        <v>1</v>
      </c>
      <c r="F39" s="16">
        <f t="shared" si="5"/>
        <v>11417.03</v>
      </c>
      <c r="G39" s="43">
        <v>1640</v>
      </c>
      <c r="H39" s="16">
        <f t="shared" si="15"/>
        <v>2854.26</v>
      </c>
      <c r="I39" s="16">
        <v>1</v>
      </c>
      <c r="J39" s="16">
        <f t="shared" si="7"/>
        <v>2854.26</v>
      </c>
      <c r="K39" s="43">
        <v>1817</v>
      </c>
      <c r="L39" s="16">
        <f t="shared" si="16"/>
        <v>5708.5</v>
      </c>
      <c r="M39" s="16">
        <v>1</v>
      </c>
      <c r="N39" s="16">
        <f t="shared" si="9"/>
        <v>5708.5</v>
      </c>
      <c r="O39" s="16">
        <v>500000</v>
      </c>
      <c r="P39" s="37">
        <f t="shared" si="17"/>
        <v>182510</v>
      </c>
    </row>
    <row r="40" spans="1:16" ht="14.25" customHeight="1">
      <c r="A40" s="45"/>
      <c r="B40" s="19" t="s">
        <v>35</v>
      </c>
      <c r="C40" s="44">
        <f>SUM(C41:C47)</f>
        <v>43</v>
      </c>
      <c r="D40" s="16"/>
      <c r="E40" s="34"/>
      <c r="F40" s="16"/>
      <c r="G40" s="44">
        <f t="shared" ref="G40" si="18">SUM(G41:G47)</f>
        <v>55289</v>
      </c>
      <c r="H40" s="16"/>
      <c r="I40" s="34"/>
      <c r="J40" s="16"/>
      <c r="K40" s="44">
        <f t="shared" ref="K40" si="19">SUM(K41:K47)</f>
        <v>138389</v>
      </c>
      <c r="L40" s="16"/>
      <c r="M40" s="34"/>
      <c r="N40" s="16"/>
      <c r="O40" s="34">
        <f t="shared" ref="O40:P40" si="20">SUM(O41:O47)</f>
        <v>118399524.58060001</v>
      </c>
      <c r="P40" s="36">
        <f t="shared" si="20"/>
        <v>11497924.200000001</v>
      </c>
    </row>
    <row r="41" spans="1:16" ht="14.25" customHeight="1">
      <c r="A41" s="45">
        <v>30</v>
      </c>
      <c r="B41" s="20" t="s">
        <v>36</v>
      </c>
      <c r="C41" s="43">
        <v>11</v>
      </c>
      <c r="D41" s="16">
        <f t="shared" ref="D41:D47" si="21">ROUND(10306.5*1.055*1.05,2)</f>
        <v>11417.03</v>
      </c>
      <c r="E41" s="16">
        <v>1</v>
      </c>
      <c r="F41" s="16">
        <f t="shared" si="5"/>
        <v>11417.03</v>
      </c>
      <c r="G41" s="43">
        <v>19840</v>
      </c>
      <c r="H41" s="16">
        <f t="shared" ref="H41:H47" si="22">ROUND(2576.63*1.055*1.05,2)</f>
        <v>2854.26</v>
      </c>
      <c r="I41" s="16">
        <v>1</v>
      </c>
      <c r="J41" s="16">
        <f t="shared" si="7"/>
        <v>2854.26</v>
      </c>
      <c r="K41" s="43">
        <v>39236</v>
      </c>
      <c r="L41" s="16">
        <f t="shared" ref="L41:L47" si="23">ROUND(5153.24*1.055*1.05,2)</f>
        <v>5708.5</v>
      </c>
      <c r="M41" s="16">
        <v>1</v>
      </c>
      <c r="N41" s="16">
        <f t="shared" si="9"/>
        <v>5708.5</v>
      </c>
      <c r="O41" s="16">
        <v>33671939.649999999</v>
      </c>
      <c r="P41" s="37">
        <f>ROUND((((C41*F41+G41*J41+K41*N41)*12+O41)/1000),1)</f>
        <v>3402465.7</v>
      </c>
    </row>
    <row r="42" spans="1:16" ht="14.25" customHeight="1">
      <c r="A42" s="45">
        <v>31</v>
      </c>
      <c r="B42" s="20" t="s">
        <v>37</v>
      </c>
      <c r="C42" s="15">
        <v>0</v>
      </c>
      <c r="D42" s="16">
        <f t="shared" si="21"/>
        <v>11417.03</v>
      </c>
      <c r="E42" s="16">
        <v>1</v>
      </c>
      <c r="F42" s="16">
        <f t="shared" si="5"/>
        <v>11417.03</v>
      </c>
      <c r="G42" s="15">
        <v>6707</v>
      </c>
      <c r="H42" s="16">
        <f t="shared" si="22"/>
        <v>2854.26</v>
      </c>
      <c r="I42" s="16">
        <v>1</v>
      </c>
      <c r="J42" s="16">
        <f t="shared" si="7"/>
        <v>2854.26</v>
      </c>
      <c r="K42" s="15">
        <v>21159</v>
      </c>
      <c r="L42" s="16">
        <f t="shared" si="23"/>
        <v>5708.5</v>
      </c>
      <c r="M42" s="16">
        <v>1</v>
      </c>
      <c r="N42" s="16">
        <f t="shared" si="9"/>
        <v>5708.5</v>
      </c>
      <c r="O42" s="16">
        <v>24203361</v>
      </c>
      <c r="P42" s="37">
        <f t="shared" ref="P42:P47" si="24">ROUND((((C42*F42+G42*J42+K42*N42)*12+O42)/1000),1)</f>
        <v>1703359.4</v>
      </c>
    </row>
    <row r="43" spans="1:16" ht="14.25" customHeight="1">
      <c r="A43" s="45">
        <v>32</v>
      </c>
      <c r="B43" s="20" t="s">
        <v>38</v>
      </c>
      <c r="C43" s="15">
        <v>10</v>
      </c>
      <c r="D43" s="16">
        <f t="shared" si="21"/>
        <v>11417.03</v>
      </c>
      <c r="E43" s="16">
        <v>1</v>
      </c>
      <c r="F43" s="16">
        <f t="shared" si="5"/>
        <v>11417.03</v>
      </c>
      <c r="G43" s="15">
        <v>5596</v>
      </c>
      <c r="H43" s="16">
        <f t="shared" si="22"/>
        <v>2854.26</v>
      </c>
      <c r="I43" s="16">
        <v>1</v>
      </c>
      <c r="J43" s="16">
        <f t="shared" si="7"/>
        <v>2854.26</v>
      </c>
      <c r="K43" s="15">
        <v>7157</v>
      </c>
      <c r="L43" s="16">
        <f t="shared" si="23"/>
        <v>5708.5</v>
      </c>
      <c r="M43" s="16">
        <v>1</v>
      </c>
      <c r="N43" s="16">
        <f t="shared" si="9"/>
        <v>5708.5</v>
      </c>
      <c r="O43" s="16">
        <v>10133555.24</v>
      </c>
      <c r="P43" s="37">
        <f t="shared" si="24"/>
        <v>693441.7</v>
      </c>
    </row>
    <row r="44" spans="1:16" ht="14.25" customHeight="1">
      <c r="A44" s="45">
        <v>33</v>
      </c>
      <c r="B44" s="20" t="s">
        <v>39</v>
      </c>
      <c r="C44" s="43">
        <v>2</v>
      </c>
      <c r="D44" s="16">
        <f t="shared" si="21"/>
        <v>11417.03</v>
      </c>
      <c r="E44" s="16">
        <v>1</v>
      </c>
      <c r="F44" s="16">
        <f t="shared" si="5"/>
        <v>11417.03</v>
      </c>
      <c r="G44" s="43">
        <v>1646</v>
      </c>
      <c r="H44" s="16">
        <f t="shared" si="22"/>
        <v>2854.26</v>
      </c>
      <c r="I44" s="16">
        <v>1</v>
      </c>
      <c r="J44" s="16">
        <f t="shared" si="7"/>
        <v>2854.26</v>
      </c>
      <c r="K44" s="43">
        <v>2904</v>
      </c>
      <c r="L44" s="16">
        <f t="shared" si="23"/>
        <v>5708.5</v>
      </c>
      <c r="M44" s="16">
        <v>1</v>
      </c>
      <c r="N44" s="16">
        <f t="shared" si="9"/>
        <v>5708.5</v>
      </c>
      <c r="O44" s="16">
        <v>3815780.3276</v>
      </c>
      <c r="P44" s="37">
        <f t="shared" si="24"/>
        <v>259396.9</v>
      </c>
    </row>
    <row r="45" spans="1:16" ht="14.25" customHeight="1">
      <c r="A45" s="45">
        <v>34</v>
      </c>
      <c r="B45" s="20" t="s">
        <v>40</v>
      </c>
      <c r="C45" s="43">
        <v>1</v>
      </c>
      <c r="D45" s="16">
        <f t="shared" si="21"/>
        <v>11417.03</v>
      </c>
      <c r="E45" s="16">
        <v>1</v>
      </c>
      <c r="F45" s="16">
        <f t="shared" si="5"/>
        <v>11417.03</v>
      </c>
      <c r="G45" s="43">
        <v>3420</v>
      </c>
      <c r="H45" s="16">
        <f t="shared" si="22"/>
        <v>2854.26</v>
      </c>
      <c r="I45" s="16">
        <v>1</v>
      </c>
      <c r="J45" s="16">
        <f t="shared" si="7"/>
        <v>2854.26</v>
      </c>
      <c r="K45" s="43">
        <v>5623</v>
      </c>
      <c r="L45" s="16">
        <f t="shared" si="23"/>
        <v>5708.5</v>
      </c>
      <c r="M45" s="16">
        <v>1</v>
      </c>
      <c r="N45" s="16">
        <f t="shared" si="9"/>
        <v>5708.5</v>
      </c>
      <c r="O45" s="16">
        <v>260000</v>
      </c>
      <c r="P45" s="37">
        <f t="shared" si="24"/>
        <v>502722.6</v>
      </c>
    </row>
    <row r="46" spans="1:16" ht="14.25" customHeight="1">
      <c r="A46" s="45">
        <v>35</v>
      </c>
      <c r="B46" s="20" t="s">
        <v>41</v>
      </c>
      <c r="C46" s="43">
        <v>4</v>
      </c>
      <c r="D46" s="16">
        <f t="shared" si="21"/>
        <v>11417.03</v>
      </c>
      <c r="E46" s="16">
        <v>1</v>
      </c>
      <c r="F46" s="16">
        <f t="shared" si="5"/>
        <v>11417.03</v>
      </c>
      <c r="G46" s="43">
        <v>8840</v>
      </c>
      <c r="H46" s="16">
        <f t="shared" si="22"/>
        <v>2854.26</v>
      </c>
      <c r="I46" s="16">
        <v>1</v>
      </c>
      <c r="J46" s="16">
        <f t="shared" si="7"/>
        <v>2854.26</v>
      </c>
      <c r="K46" s="43">
        <v>46630</v>
      </c>
      <c r="L46" s="16">
        <f t="shared" si="23"/>
        <v>5708.5</v>
      </c>
      <c r="M46" s="16">
        <v>1</v>
      </c>
      <c r="N46" s="16">
        <f t="shared" si="9"/>
        <v>5708.5</v>
      </c>
      <c r="O46" s="16">
        <v>46314888.363000005</v>
      </c>
      <c r="P46" s="37">
        <f t="shared" si="24"/>
        <v>3543891.1</v>
      </c>
    </row>
    <row r="47" spans="1:16" ht="14.25" customHeight="1">
      <c r="A47" s="45">
        <v>36</v>
      </c>
      <c r="B47" s="20" t="s">
        <v>42</v>
      </c>
      <c r="C47" s="43">
        <v>15</v>
      </c>
      <c r="D47" s="16">
        <f t="shared" si="21"/>
        <v>11417.03</v>
      </c>
      <c r="E47" s="16">
        <v>1</v>
      </c>
      <c r="F47" s="16">
        <f t="shared" si="5"/>
        <v>11417.03</v>
      </c>
      <c r="G47" s="43">
        <v>9240</v>
      </c>
      <c r="H47" s="16">
        <f t="shared" si="22"/>
        <v>2854.26</v>
      </c>
      <c r="I47" s="16">
        <v>1</v>
      </c>
      <c r="J47" s="16">
        <f t="shared" si="7"/>
        <v>2854.26</v>
      </c>
      <c r="K47" s="43">
        <v>15680</v>
      </c>
      <c r="L47" s="16">
        <f t="shared" si="23"/>
        <v>5708.5</v>
      </c>
      <c r="M47" s="16">
        <v>1</v>
      </c>
      <c r="N47" s="16">
        <f t="shared" si="9"/>
        <v>5708.5</v>
      </c>
      <c r="O47" s="16">
        <v>0</v>
      </c>
      <c r="P47" s="37">
        <f t="shared" si="24"/>
        <v>1392646.8</v>
      </c>
    </row>
    <row r="48" spans="1:16" ht="14.25" customHeight="1">
      <c r="A48" s="45"/>
      <c r="B48" s="19" t="s">
        <v>43</v>
      </c>
      <c r="C48" s="44">
        <f>SUM(C49:C54)</f>
        <v>256</v>
      </c>
      <c r="D48" s="16"/>
      <c r="E48" s="34"/>
      <c r="F48" s="16"/>
      <c r="G48" s="44">
        <f t="shared" ref="G48" si="25">SUM(G49:G54)</f>
        <v>49285</v>
      </c>
      <c r="H48" s="16"/>
      <c r="I48" s="34"/>
      <c r="J48" s="16"/>
      <c r="K48" s="44">
        <f t="shared" ref="K48" si="26">SUM(K49:K54)</f>
        <v>61126</v>
      </c>
      <c r="L48" s="16"/>
      <c r="M48" s="34"/>
      <c r="N48" s="16"/>
      <c r="O48" s="34">
        <f t="shared" ref="O48:P48" si="27">SUM(O49:O54)</f>
        <v>38580688.217447996</v>
      </c>
      <c r="P48" s="36">
        <f t="shared" si="27"/>
        <v>5988743.5</v>
      </c>
    </row>
    <row r="49" spans="1:16" ht="14.25" customHeight="1">
      <c r="A49" s="45">
        <v>37</v>
      </c>
      <c r="B49" s="20" t="s">
        <v>44</v>
      </c>
      <c r="C49" s="43">
        <v>10</v>
      </c>
      <c r="D49" s="16">
        <f t="shared" ref="D49:D54" si="28">ROUND(10306.5*1.055*1.05,2)</f>
        <v>11417.03</v>
      </c>
      <c r="E49" s="16">
        <v>1</v>
      </c>
      <c r="F49" s="16">
        <f t="shared" si="5"/>
        <v>11417.03</v>
      </c>
      <c r="G49" s="43">
        <v>1450</v>
      </c>
      <c r="H49" s="16">
        <f t="shared" ref="H49:H54" si="29">ROUND(2576.63*1.055*1.05,2)</f>
        <v>2854.26</v>
      </c>
      <c r="I49" s="16">
        <v>1</v>
      </c>
      <c r="J49" s="16">
        <f t="shared" si="7"/>
        <v>2854.26</v>
      </c>
      <c r="K49" s="43">
        <v>2343</v>
      </c>
      <c r="L49" s="16">
        <f t="shared" ref="L49:L54" si="30">ROUND(5153.24*1.055*1.05,2)</f>
        <v>5708.5</v>
      </c>
      <c r="M49" s="16">
        <v>1</v>
      </c>
      <c r="N49" s="16">
        <f t="shared" si="9"/>
        <v>5708.5</v>
      </c>
      <c r="O49" s="16">
        <v>2963474.8</v>
      </c>
      <c r="P49" s="37">
        <f>ROUND((((C49*F49+G49*J49+K49*N49)*12+O49)/1000),1)</f>
        <v>214497.8</v>
      </c>
    </row>
    <row r="50" spans="1:16" ht="14.25" customHeight="1">
      <c r="A50" s="45">
        <v>38</v>
      </c>
      <c r="B50" s="20" t="s">
        <v>45</v>
      </c>
      <c r="C50" s="43">
        <v>4</v>
      </c>
      <c r="D50" s="16">
        <f t="shared" si="28"/>
        <v>11417.03</v>
      </c>
      <c r="E50" s="16">
        <v>1.2</v>
      </c>
      <c r="F50" s="16">
        <f t="shared" si="5"/>
        <v>13700.436</v>
      </c>
      <c r="G50" s="43">
        <v>1020</v>
      </c>
      <c r="H50" s="16">
        <f t="shared" si="29"/>
        <v>2854.26</v>
      </c>
      <c r="I50" s="16">
        <v>1.2</v>
      </c>
      <c r="J50" s="16">
        <f t="shared" si="7"/>
        <v>3425.1120000000001</v>
      </c>
      <c r="K50" s="43">
        <v>1661</v>
      </c>
      <c r="L50" s="16">
        <f t="shared" si="30"/>
        <v>5708.5</v>
      </c>
      <c r="M50" s="16">
        <v>1.2</v>
      </c>
      <c r="N50" s="16">
        <f t="shared" si="9"/>
        <v>6850.2</v>
      </c>
      <c r="O50" s="16">
        <v>2691817.86</v>
      </c>
      <c r="P50" s="37">
        <f t="shared" ref="P50:P54" si="31">ROUND((((C50*F50+G50*J50+K50*N50)*12+O50)/1000),1)</f>
        <v>181811</v>
      </c>
    </row>
    <row r="51" spans="1:16" ht="14.25" customHeight="1">
      <c r="A51" s="45">
        <v>39</v>
      </c>
      <c r="B51" s="20" t="s">
        <v>46</v>
      </c>
      <c r="C51" s="43">
        <v>30</v>
      </c>
      <c r="D51" s="16">
        <f t="shared" si="28"/>
        <v>11417.03</v>
      </c>
      <c r="E51" s="16">
        <v>1</v>
      </c>
      <c r="F51" s="16">
        <f t="shared" si="5"/>
        <v>11417.03</v>
      </c>
      <c r="G51" s="43">
        <v>18646</v>
      </c>
      <c r="H51" s="16">
        <f t="shared" si="29"/>
        <v>2854.26</v>
      </c>
      <c r="I51" s="16">
        <v>1</v>
      </c>
      <c r="J51" s="16">
        <f t="shared" si="7"/>
        <v>2854.26</v>
      </c>
      <c r="K51" s="43">
        <v>25300</v>
      </c>
      <c r="L51" s="16">
        <f t="shared" si="30"/>
        <v>5708.5</v>
      </c>
      <c r="M51" s="16">
        <v>1</v>
      </c>
      <c r="N51" s="16">
        <f t="shared" si="9"/>
        <v>5708.5</v>
      </c>
      <c r="O51" s="16">
        <v>120000</v>
      </c>
      <c r="P51" s="37">
        <f t="shared" si="31"/>
        <v>2375977.1</v>
      </c>
    </row>
    <row r="52" spans="1:16" ht="14.25" customHeight="1">
      <c r="A52" s="45">
        <v>40</v>
      </c>
      <c r="B52" s="20" t="s">
        <v>47</v>
      </c>
      <c r="C52" s="43">
        <v>70</v>
      </c>
      <c r="D52" s="16">
        <f t="shared" si="28"/>
        <v>11417.03</v>
      </c>
      <c r="E52" s="16">
        <v>1</v>
      </c>
      <c r="F52" s="16">
        <f t="shared" si="5"/>
        <v>11417.03</v>
      </c>
      <c r="G52" s="43">
        <v>3759</v>
      </c>
      <c r="H52" s="16">
        <f t="shared" si="29"/>
        <v>2854.26</v>
      </c>
      <c r="I52" s="16">
        <v>1</v>
      </c>
      <c r="J52" s="16">
        <f t="shared" si="7"/>
        <v>2854.26</v>
      </c>
      <c r="K52" s="43">
        <v>5693</v>
      </c>
      <c r="L52" s="16">
        <f t="shared" si="30"/>
        <v>5708.5</v>
      </c>
      <c r="M52" s="16">
        <v>1</v>
      </c>
      <c r="N52" s="16">
        <f t="shared" si="9"/>
        <v>5708.5</v>
      </c>
      <c r="O52" s="16">
        <v>7848864.5800000001</v>
      </c>
      <c r="P52" s="37">
        <f t="shared" si="31"/>
        <v>536171</v>
      </c>
    </row>
    <row r="53" spans="1:16" ht="14.25" customHeight="1">
      <c r="A53" s="45">
        <v>41</v>
      </c>
      <c r="B53" s="20" t="s">
        <v>48</v>
      </c>
      <c r="C53" s="15">
        <v>15</v>
      </c>
      <c r="D53" s="16">
        <f t="shared" si="28"/>
        <v>11417.03</v>
      </c>
      <c r="E53" s="16">
        <v>1</v>
      </c>
      <c r="F53" s="16">
        <f t="shared" si="5"/>
        <v>11417.03</v>
      </c>
      <c r="G53" s="15">
        <v>9640</v>
      </c>
      <c r="H53" s="16">
        <f t="shared" si="29"/>
        <v>2854.26</v>
      </c>
      <c r="I53" s="16">
        <v>1</v>
      </c>
      <c r="J53" s="16">
        <f t="shared" si="7"/>
        <v>2854.26</v>
      </c>
      <c r="K53" s="15">
        <v>9640</v>
      </c>
      <c r="L53" s="16">
        <f t="shared" si="30"/>
        <v>5708.5</v>
      </c>
      <c r="M53" s="16">
        <v>1</v>
      </c>
      <c r="N53" s="16">
        <f t="shared" si="9"/>
        <v>5708.5</v>
      </c>
      <c r="O53" s="16">
        <v>271883.59999999998</v>
      </c>
      <c r="P53" s="37">
        <f t="shared" si="31"/>
        <v>992867</v>
      </c>
    </row>
    <row r="54" spans="1:16" ht="14.25" customHeight="1">
      <c r="A54" s="45">
        <v>42</v>
      </c>
      <c r="B54" s="20" t="s">
        <v>49</v>
      </c>
      <c r="C54" s="43">
        <v>127</v>
      </c>
      <c r="D54" s="16">
        <f t="shared" si="28"/>
        <v>11417.03</v>
      </c>
      <c r="E54" s="40">
        <v>1.006</v>
      </c>
      <c r="F54" s="16">
        <f t="shared" si="5"/>
        <v>11485.53218</v>
      </c>
      <c r="G54" s="43">
        <v>14770</v>
      </c>
      <c r="H54" s="16">
        <f t="shared" si="29"/>
        <v>2854.26</v>
      </c>
      <c r="I54" s="40">
        <v>1.006</v>
      </c>
      <c r="J54" s="16">
        <f t="shared" si="7"/>
        <v>2871.3855600000002</v>
      </c>
      <c r="K54" s="43">
        <v>16489</v>
      </c>
      <c r="L54" s="16">
        <f t="shared" si="30"/>
        <v>5708.5</v>
      </c>
      <c r="M54" s="40">
        <v>1.006</v>
      </c>
      <c r="N54" s="16">
        <f t="shared" si="9"/>
        <v>5742.7510000000002</v>
      </c>
      <c r="O54" s="41">
        <v>24684647.377447996</v>
      </c>
      <c r="P54" s="37">
        <f t="shared" si="31"/>
        <v>1687419.6</v>
      </c>
    </row>
    <row r="55" spans="1:16" ht="14.25" customHeight="1">
      <c r="A55" s="45"/>
      <c r="B55" s="19" t="s">
        <v>50</v>
      </c>
      <c r="C55" s="44">
        <f>SUM(C56:C69)</f>
        <v>551</v>
      </c>
      <c r="D55" s="16"/>
      <c r="E55" s="34"/>
      <c r="F55" s="16"/>
      <c r="G55" s="44">
        <f t="shared" ref="G55" si="32">SUM(G56:G69)</f>
        <v>87723</v>
      </c>
      <c r="H55" s="16"/>
      <c r="I55" s="34"/>
      <c r="J55" s="16"/>
      <c r="K55" s="44">
        <f t="shared" ref="K55" si="33">SUM(K56:K69)</f>
        <v>105407</v>
      </c>
      <c r="L55" s="16"/>
      <c r="M55" s="34"/>
      <c r="N55" s="16"/>
      <c r="O55" s="34">
        <f t="shared" ref="O55:P55" si="34">SUM(O56:O69)</f>
        <v>22115883.59</v>
      </c>
      <c r="P55" s="36">
        <f t="shared" si="34"/>
        <v>11020473.1</v>
      </c>
    </row>
    <row r="56" spans="1:16" ht="14.25" customHeight="1">
      <c r="A56" s="45">
        <v>43</v>
      </c>
      <c r="B56" s="20" t="s">
        <v>51</v>
      </c>
      <c r="C56" s="43">
        <v>200</v>
      </c>
      <c r="D56" s="16">
        <f t="shared" ref="D56:D69" si="35">ROUND(10306.5*1.055*1.05,2)</f>
        <v>11417.03</v>
      </c>
      <c r="E56" s="16">
        <v>1.1499999999999999</v>
      </c>
      <c r="F56" s="16">
        <f t="shared" si="5"/>
        <v>13129.584499999999</v>
      </c>
      <c r="G56" s="43">
        <v>14150</v>
      </c>
      <c r="H56" s="16">
        <f t="shared" ref="H56:H69" si="36">ROUND(2576.63*1.055*1.05,2)</f>
        <v>2854.26</v>
      </c>
      <c r="I56" s="16">
        <v>1.1499999999999999</v>
      </c>
      <c r="J56" s="16">
        <f t="shared" si="7"/>
        <v>3282.3989999999999</v>
      </c>
      <c r="K56" s="43">
        <v>19640</v>
      </c>
      <c r="L56" s="16">
        <f t="shared" ref="L56:L69" si="37">ROUND(5153.24*1.055*1.05,2)</f>
        <v>5708.5</v>
      </c>
      <c r="M56" s="16">
        <v>1.1499999999999999</v>
      </c>
      <c r="N56" s="16">
        <f t="shared" si="9"/>
        <v>6564.7749999999996</v>
      </c>
      <c r="O56" s="16">
        <v>243849.87</v>
      </c>
      <c r="P56" s="37">
        <f>ROUND((((C56*F56+G56*J56+K56*N56)*12+O56)/1000),1)</f>
        <v>2136292.4</v>
      </c>
    </row>
    <row r="57" spans="1:16" ht="14.25" customHeight="1">
      <c r="A57" s="45">
        <v>44</v>
      </c>
      <c r="B57" s="20" t="s">
        <v>52</v>
      </c>
      <c r="C57" s="43">
        <v>4</v>
      </c>
      <c r="D57" s="16">
        <f t="shared" si="35"/>
        <v>11417.03</v>
      </c>
      <c r="E57" s="16">
        <v>1</v>
      </c>
      <c r="F57" s="16">
        <f t="shared" si="5"/>
        <v>11417.03</v>
      </c>
      <c r="G57" s="43">
        <v>1994</v>
      </c>
      <c r="H57" s="16">
        <f t="shared" si="36"/>
        <v>2854.26</v>
      </c>
      <c r="I57" s="16">
        <v>1</v>
      </c>
      <c r="J57" s="16">
        <f t="shared" si="7"/>
        <v>2854.26</v>
      </c>
      <c r="K57" s="43">
        <v>2790</v>
      </c>
      <c r="L57" s="16">
        <f t="shared" si="37"/>
        <v>5708.5</v>
      </c>
      <c r="M57" s="16">
        <v>1</v>
      </c>
      <c r="N57" s="16">
        <f t="shared" si="9"/>
        <v>5708.5</v>
      </c>
      <c r="O57" s="16">
        <v>290700</v>
      </c>
      <c r="P57" s="37">
        <f t="shared" ref="P57:P69" si="38">ROUND((((C57*F57+G57*J57+K57*N57)*12+O57)/1000),1)</f>
        <v>260256</v>
      </c>
    </row>
    <row r="58" spans="1:16" ht="14.25" customHeight="1">
      <c r="A58" s="45">
        <v>45</v>
      </c>
      <c r="B58" s="20" t="s">
        <v>53</v>
      </c>
      <c r="C58" s="43">
        <v>4</v>
      </c>
      <c r="D58" s="16">
        <f t="shared" si="35"/>
        <v>11417.03</v>
      </c>
      <c r="E58" s="16">
        <v>1</v>
      </c>
      <c r="F58" s="16">
        <f t="shared" si="5"/>
        <v>11417.03</v>
      </c>
      <c r="G58" s="43">
        <v>1953</v>
      </c>
      <c r="H58" s="16">
        <f t="shared" si="36"/>
        <v>2854.26</v>
      </c>
      <c r="I58" s="16">
        <v>1</v>
      </c>
      <c r="J58" s="16">
        <f t="shared" si="7"/>
        <v>2854.26</v>
      </c>
      <c r="K58" s="43">
        <v>1760</v>
      </c>
      <c r="L58" s="16">
        <f t="shared" si="37"/>
        <v>5708.5</v>
      </c>
      <c r="M58" s="16">
        <v>1</v>
      </c>
      <c r="N58" s="16">
        <f t="shared" si="9"/>
        <v>5708.5</v>
      </c>
      <c r="O58" s="16">
        <v>242247.8</v>
      </c>
      <c r="P58" s="37">
        <f t="shared" si="38"/>
        <v>188246.2</v>
      </c>
    </row>
    <row r="59" spans="1:16" ht="14.25" customHeight="1">
      <c r="A59" s="45">
        <v>46</v>
      </c>
      <c r="B59" s="20" t="s">
        <v>54</v>
      </c>
      <c r="C59" s="43">
        <v>25</v>
      </c>
      <c r="D59" s="16">
        <f t="shared" si="35"/>
        <v>11417.03</v>
      </c>
      <c r="E59" s="16">
        <v>1</v>
      </c>
      <c r="F59" s="16">
        <f t="shared" si="5"/>
        <v>11417.03</v>
      </c>
      <c r="G59" s="43">
        <v>9370</v>
      </c>
      <c r="H59" s="16">
        <f t="shared" si="36"/>
        <v>2854.26</v>
      </c>
      <c r="I59" s="16">
        <v>1</v>
      </c>
      <c r="J59" s="16">
        <f t="shared" si="7"/>
        <v>2854.26</v>
      </c>
      <c r="K59" s="43">
        <v>11370</v>
      </c>
      <c r="L59" s="16">
        <f t="shared" si="37"/>
        <v>5708.5</v>
      </c>
      <c r="M59" s="16">
        <v>1</v>
      </c>
      <c r="N59" s="16">
        <f t="shared" si="9"/>
        <v>5708.5</v>
      </c>
      <c r="O59" s="16">
        <v>1768283.39</v>
      </c>
      <c r="P59" s="37">
        <f t="shared" si="38"/>
        <v>1104994.1000000001</v>
      </c>
    </row>
    <row r="60" spans="1:16" ht="14.25" customHeight="1">
      <c r="A60" s="45">
        <v>47</v>
      </c>
      <c r="B60" s="20" t="s">
        <v>55</v>
      </c>
      <c r="C60" s="43">
        <v>20</v>
      </c>
      <c r="D60" s="16">
        <f t="shared" si="35"/>
        <v>11417.03</v>
      </c>
      <c r="E60" s="16">
        <v>1.1499999999999999</v>
      </c>
      <c r="F60" s="16">
        <f t="shared" si="5"/>
        <v>13129.584499999999</v>
      </c>
      <c r="G60" s="43">
        <v>4345</v>
      </c>
      <c r="H60" s="16">
        <f t="shared" si="36"/>
        <v>2854.26</v>
      </c>
      <c r="I60" s="16">
        <v>1.1499999999999999</v>
      </c>
      <c r="J60" s="16">
        <f t="shared" si="7"/>
        <v>3282.3989999999999</v>
      </c>
      <c r="K60" s="43">
        <v>4929</v>
      </c>
      <c r="L60" s="16">
        <f t="shared" si="37"/>
        <v>5708.5</v>
      </c>
      <c r="M60" s="16">
        <v>1.1499999999999999</v>
      </c>
      <c r="N60" s="16">
        <f t="shared" si="9"/>
        <v>6564.7749999999996</v>
      </c>
      <c r="O60" s="16">
        <v>31500</v>
      </c>
      <c r="P60" s="37">
        <f t="shared" si="38"/>
        <v>562620.19999999995</v>
      </c>
    </row>
    <row r="61" spans="1:16" ht="14.25" customHeight="1">
      <c r="A61" s="45">
        <v>48</v>
      </c>
      <c r="B61" s="20" t="s">
        <v>56</v>
      </c>
      <c r="C61" s="43">
        <v>26</v>
      </c>
      <c r="D61" s="16">
        <f t="shared" si="35"/>
        <v>11417.03</v>
      </c>
      <c r="E61" s="16">
        <v>1</v>
      </c>
      <c r="F61" s="16">
        <f t="shared" si="5"/>
        <v>11417.03</v>
      </c>
      <c r="G61" s="43">
        <v>4327</v>
      </c>
      <c r="H61" s="16">
        <f t="shared" si="36"/>
        <v>2854.26</v>
      </c>
      <c r="I61" s="16">
        <v>1</v>
      </c>
      <c r="J61" s="16">
        <f t="shared" si="7"/>
        <v>2854.26</v>
      </c>
      <c r="K61" s="43">
        <v>5071</v>
      </c>
      <c r="L61" s="16">
        <f t="shared" si="37"/>
        <v>5708.5</v>
      </c>
      <c r="M61" s="16">
        <v>1</v>
      </c>
      <c r="N61" s="16">
        <f t="shared" si="9"/>
        <v>5708.5</v>
      </c>
      <c r="O61" s="16">
        <v>0</v>
      </c>
      <c r="P61" s="37">
        <f t="shared" si="38"/>
        <v>499140.4</v>
      </c>
    </row>
    <row r="62" spans="1:16" ht="14.25" customHeight="1">
      <c r="A62" s="45">
        <v>49</v>
      </c>
      <c r="B62" s="20" t="s">
        <v>57</v>
      </c>
      <c r="C62" s="43">
        <v>5</v>
      </c>
      <c r="D62" s="16">
        <f t="shared" si="35"/>
        <v>11417.03</v>
      </c>
      <c r="E62" s="16">
        <v>1.1000000000000001</v>
      </c>
      <c r="F62" s="16">
        <f t="shared" si="5"/>
        <v>12558.733000000002</v>
      </c>
      <c r="G62" s="43">
        <v>3740</v>
      </c>
      <c r="H62" s="16">
        <f t="shared" si="36"/>
        <v>2854.26</v>
      </c>
      <c r="I62" s="16">
        <v>1.1000000000000001</v>
      </c>
      <c r="J62" s="16">
        <f t="shared" si="7"/>
        <v>3139.6860000000006</v>
      </c>
      <c r="K62" s="43">
        <v>4014</v>
      </c>
      <c r="L62" s="16">
        <f t="shared" si="37"/>
        <v>5708.5</v>
      </c>
      <c r="M62" s="16">
        <v>1.1000000000000001</v>
      </c>
      <c r="N62" s="16">
        <f t="shared" si="9"/>
        <v>6279.35</v>
      </c>
      <c r="O62" s="16">
        <v>240000</v>
      </c>
      <c r="P62" s="37">
        <f t="shared" si="38"/>
        <v>444366.4</v>
      </c>
    </row>
    <row r="63" spans="1:16" ht="14.25" customHeight="1">
      <c r="A63" s="45">
        <v>50</v>
      </c>
      <c r="B63" s="20" t="s">
        <v>58</v>
      </c>
      <c r="C63" s="43">
        <v>100</v>
      </c>
      <c r="D63" s="16">
        <f t="shared" si="35"/>
        <v>11417.03</v>
      </c>
      <c r="E63" s="16">
        <v>1</v>
      </c>
      <c r="F63" s="16">
        <f t="shared" si="5"/>
        <v>11417.03</v>
      </c>
      <c r="G63" s="43">
        <v>6934</v>
      </c>
      <c r="H63" s="16">
        <f t="shared" si="36"/>
        <v>2854.26</v>
      </c>
      <c r="I63" s="16">
        <v>1</v>
      </c>
      <c r="J63" s="16">
        <f t="shared" si="7"/>
        <v>2854.26</v>
      </c>
      <c r="K63" s="43">
        <v>7140</v>
      </c>
      <c r="L63" s="16">
        <f t="shared" si="37"/>
        <v>5708.5</v>
      </c>
      <c r="M63" s="16">
        <v>1</v>
      </c>
      <c r="N63" s="16">
        <f t="shared" si="9"/>
        <v>5708.5</v>
      </c>
      <c r="O63" s="16">
        <v>8137.39</v>
      </c>
      <c r="P63" s="37">
        <f t="shared" si="38"/>
        <v>740310.1</v>
      </c>
    </row>
    <row r="64" spans="1:16" ht="14.25" customHeight="1">
      <c r="A64" s="45">
        <v>51</v>
      </c>
      <c r="B64" s="20" t="s">
        <v>59</v>
      </c>
      <c r="C64" s="43">
        <v>10</v>
      </c>
      <c r="D64" s="16">
        <f t="shared" si="35"/>
        <v>11417.03</v>
      </c>
      <c r="E64" s="16">
        <v>1.1499999999999999</v>
      </c>
      <c r="F64" s="16">
        <f t="shared" si="5"/>
        <v>13129.584499999999</v>
      </c>
      <c r="G64" s="43">
        <v>8640</v>
      </c>
      <c r="H64" s="16">
        <f t="shared" si="36"/>
        <v>2854.26</v>
      </c>
      <c r="I64" s="16">
        <v>1.1499999999999999</v>
      </c>
      <c r="J64" s="16">
        <f t="shared" si="7"/>
        <v>3282.3989999999999</v>
      </c>
      <c r="K64" s="43">
        <v>10790</v>
      </c>
      <c r="L64" s="16">
        <f t="shared" si="37"/>
        <v>5708.5</v>
      </c>
      <c r="M64" s="16">
        <v>1.1499999999999999</v>
      </c>
      <c r="N64" s="16">
        <f t="shared" si="9"/>
        <v>6564.7749999999996</v>
      </c>
      <c r="O64" s="16">
        <v>130000</v>
      </c>
      <c r="P64" s="37">
        <f t="shared" si="38"/>
        <v>1192031.7</v>
      </c>
    </row>
    <row r="65" spans="1:16" ht="14.25" customHeight="1">
      <c r="A65" s="45">
        <v>52</v>
      </c>
      <c r="B65" s="20" t="s">
        <v>60</v>
      </c>
      <c r="C65" s="43">
        <v>75</v>
      </c>
      <c r="D65" s="16">
        <f t="shared" si="35"/>
        <v>11417.03</v>
      </c>
      <c r="E65" s="16">
        <v>1</v>
      </c>
      <c r="F65" s="16">
        <f t="shared" si="5"/>
        <v>11417.03</v>
      </c>
      <c r="G65" s="43">
        <v>4020</v>
      </c>
      <c r="H65" s="16">
        <f t="shared" si="36"/>
        <v>2854.26</v>
      </c>
      <c r="I65" s="16">
        <v>1</v>
      </c>
      <c r="J65" s="16">
        <f t="shared" si="7"/>
        <v>2854.26</v>
      </c>
      <c r="K65" s="43">
        <v>4718</v>
      </c>
      <c r="L65" s="16">
        <f t="shared" si="37"/>
        <v>5708.5</v>
      </c>
      <c r="M65" s="16">
        <v>1</v>
      </c>
      <c r="N65" s="16">
        <f t="shared" si="9"/>
        <v>5708.5</v>
      </c>
      <c r="O65" s="16">
        <v>0</v>
      </c>
      <c r="P65" s="37">
        <f t="shared" si="38"/>
        <v>471157.3</v>
      </c>
    </row>
    <row r="66" spans="1:16" ht="14.25" customHeight="1">
      <c r="A66" s="45">
        <v>53</v>
      </c>
      <c r="B66" s="20" t="s">
        <v>61</v>
      </c>
      <c r="C66" s="43">
        <v>15</v>
      </c>
      <c r="D66" s="16">
        <f t="shared" si="35"/>
        <v>11417.03</v>
      </c>
      <c r="E66" s="16">
        <v>1.1499999999999999</v>
      </c>
      <c r="F66" s="16">
        <f t="shared" si="5"/>
        <v>13129.584499999999</v>
      </c>
      <c r="G66" s="43">
        <v>8770</v>
      </c>
      <c r="H66" s="16">
        <f t="shared" si="36"/>
        <v>2854.26</v>
      </c>
      <c r="I66" s="16">
        <v>1.1499999999999999</v>
      </c>
      <c r="J66" s="16">
        <f t="shared" si="7"/>
        <v>3282.3989999999999</v>
      </c>
      <c r="K66" s="43">
        <v>9987</v>
      </c>
      <c r="L66" s="16">
        <f t="shared" si="37"/>
        <v>5708.5</v>
      </c>
      <c r="M66" s="16">
        <v>1.1499999999999999</v>
      </c>
      <c r="N66" s="16">
        <f t="shared" si="9"/>
        <v>6564.7749999999996</v>
      </c>
      <c r="O66" s="16">
        <v>16849246.859999999</v>
      </c>
      <c r="P66" s="37">
        <f t="shared" si="38"/>
        <v>1151401.1000000001</v>
      </c>
    </row>
    <row r="67" spans="1:16" ht="14.25" customHeight="1">
      <c r="A67" s="45">
        <v>54</v>
      </c>
      <c r="B67" s="20" t="s">
        <v>62</v>
      </c>
      <c r="C67" s="15">
        <v>18</v>
      </c>
      <c r="D67" s="16">
        <f t="shared" si="35"/>
        <v>11417.03</v>
      </c>
      <c r="E67" s="16">
        <v>1</v>
      </c>
      <c r="F67" s="16">
        <f t="shared" si="5"/>
        <v>11417.03</v>
      </c>
      <c r="G67" s="15">
        <v>8570</v>
      </c>
      <c r="H67" s="16">
        <f t="shared" si="36"/>
        <v>2854.26</v>
      </c>
      <c r="I67" s="16">
        <v>1</v>
      </c>
      <c r="J67" s="16">
        <f t="shared" si="7"/>
        <v>2854.26</v>
      </c>
      <c r="K67" s="15">
        <v>9170</v>
      </c>
      <c r="L67" s="16">
        <f t="shared" si="37"/>
        <v>5708.5</v>
      </c>
      <c r="M67" s="16">
        <v>1</v>
      </c>
      <c r="N67" s="16">
        <f t="shared" si="9"/>
        <v>5708.5</v>
      </c>
      <c r="O67" s="16">
        <v>368613.43</v>
      </c>
      <c r="P67" s="37">
        <f t="shared" si="38"/>
        <v>924530.1</v>
      </c>
    </row>
    <row r="68" spans="1:16" ht="14.25" customHeight="1">
      <c r="A68" s="45">
        <v>55</v>
      </c>
      <c r="B68" s="20" t="s">
        <v>63</v>
      </c>
      <c r="C68" s="43">
        <v>45</v>
      </c>
      <c r="D68" s="16">
        <f t="shared" si="35"/>
        <v>11417.03</v>
      </c>
      <c r="E68" s="40">
        <v>1.002</v>
      </c>
      <c r="F68" s="16">
        <f t="shared" si="5"/>
        <v>11439.86406</v>
      </c>
      <c r="G68" s="43">
        <v>7470</v>
      </c>
      <c r="H68" s="16">
        <f t="shared" si="36"/>
        <v>2854.26</v>
      </c>
      <c r="I68" s="40">
        <v>1.002</v>
      </c>
      <c r="J68" s="16">
        <f t="shared" si="7"/>
        <v>2859.9685200000004</v>
      </c>
      <c r="K68" s="43">
        <v>9640</v>
      </c>
      <c r="L68" s="16">
        <f t="shared" si="37"/>
        <v>5708.5</v>
      </c>
      <c r="M68" s="40">
        <v>1.002</v>
      </c>
      <c r="N68" s="16">
        <f t="shared" si="9"/>
        <v>5719.9170000000004</v>
      </c>
      <c r="O68" s="16">
        <v>428054.85</v>
      </c>
      <c r="P68" s="37">
        <f t="shared" si="38"/>
        <v>924653.2</v>
      </c>
    </row>
    <row r="69" spans="1:16" ht="14.25" customHeight="1">
      <c r="A69" s="45">
        <v>56</v>
      </c>
      <c r="B69" s="20" t="s">
        <v>64</v>
      </c>
      <c r="C69" s="43">
        <v>4</v>
      </c>
      <c r="D69" s="16">
        <f t="shared" si="35"/>
        <v>11417.03</v>
      </c>
      <c r="E69" s="16">
        <v>1</v>
      </c>
      <c r="F69" s="16">
        <f t="shared" si="5"/>
        <v>11417.03</v>
      </c>
      <c r="G69" s="43">
        <v>3440</v>
      </c>
      <c r="H69" s="16">
        <f t="shared" si="36"/>
        <v>2854.26</v>
      </c>
      <c r="I69" s="16">
        <v>1</v>
      </c>
      <c r="J69" s="16">
        <f t="shared" si="7"/>
        <v>2854.26</v>
      </c>
      <c r="K69" s="43">
        <v>4388</v>
      </c>
      <c r="L69" s="16">
        <f t="shared" si="37"/>
        <v>5708.5</v>
      </c>
      <c r="M69" s="16">
        <v>1</v>
      </c>
      <c r="N69" s="16">
        <f t="shared" si="9"/>
        <v>5708.5</v>
      </c>
      <c r="O69" s="16">
        <v>1515250</v>
      </c>
      <c r="P69" s="37">
        <f t="shared" si="38"/>
        <v>420473.9</v>
      </c>
    </row>
    <row r="70" spans="1:16" ht="14.25" customHeight="1">
      <c r="A70" s="45"/>
      <c r="B70" s="19" t="s">
        <v>65</v>
      </c>
      <c r="C70" s="44">
        <f>SUM(C71:C76)</f>
        <v>315</v>
      </c>
      <c r="D70" s="16"/>
      <c r="E70" s="34"/>
      <c r="F70" s="16"/>
      <c r="G70" s="44">
        <f t="shared" ref="G70" si="39">SUM(G71:G76)</f>
        <v>35150</v>
      </c>
      <c r="H70" s="16"/>
      <c r="I70" s="34"/>
      <c r="J70" s="16"/>
      <c r="K70" s="44">
        <f t="shared" ref="K70" si="40">SUM(K71:K76)</f>
        <v>50347</v>
      </c>
      <c r="L70" s="16"/>
      <c r="M70" s="34"/>
      <c r="N70" s="16"/>
      <c r="O70" s="34">
        <f t="shared" ref="O70:P70" si="41">SUM(O71:O76)</f>
        <v>46660851.18</v>
      </c>
      <c r="P70" s="36">
        <f t="shared" si="41"/>
        <v>5748130.6999999993</v>
      </c>
    </row>
    <row r="71" spans="1:16" ht="14.25" customHeight="1">
      <c r="A71" s="45">
        <v>57</v>
      </c>
      <c r="B71" s="20" t="s">
        <v>66</v>
      </c>
      <c r="C71" s="43">
        <v>10</v>
      </c>
      <c r="D71" s="16">
        <f t="shared" ref="D71:D76" si="42">ROUND(10306.5*1.055*1.05,2)</f>
        <v>11417.03</v>
      </c>
      <c r="E71" s="16">
        <v>1.1499999999999999</v>
      </c>
      <c r="F71" s="16">
        <f t="shared" si="5"/>
        <v>13129.584499999999</v>
      </c>
      <c r="G71" s="43">
        <v>3140</v>
      </c>
      <c r="H71" s="16">
        <f t="shared" ref="H71:H76" si="43">ROUND(2576.63*1.055*1.05,2)</f>
        <v>2854.26</v>
      </c>
      <c r="I71" s="16">
        <v>1.1499999999999999</v>
      </c>
      <c r="J71" s="16">
        <f t="shared" si="7"/>
        <v>3282.3989999999999</v>
      </c>
      <c r="K71" s="43">
        <v>4370</v>
      </c>
      <c r="L71" s="16">
        <f t="shared" ref="L71:L76" si="44">ROUND(5153.24*1.055*1.05,2)</f>
        <v>5708.5</v>
      </c>
      <c r="M71" s="16">
        <v>1.1499999999999999</v>
      </c>
      <c r="N71" s="16">
        <f t="shared" si="9"/>
        <v>6564.7749999999996</v>
      </c>
      <c r="O71" s="16">
        <v>5295575.2300000004</v>
      </c>
      <c r="P71" s="37">
        <f>ROUND((((C71*F71+G71*J71+K71*N71)*12+O71)/1000),1)</f>
        <v>474808.7</v>
      </c>
    </row>
    <row r="72" spans="1:16" ht="14.25" customHeight="1">
      <c r="A72" s="45">
        <v>58</v>
      </c>
      <c r="B72" s="20" t="s">
        <v>67</v>
      </c>
      <c r="C72" s="43">
        <v>10</v>
      </c>
      <c r="D72" s="16">
        <f t="shared" si="42"/>
        <v>11417.03</v>
      </c>
      <c r="E72" s="16">
        <v>1.1519999999999999</v>
      </c>
      <c r="F72" s="16">
        <f t="shared" si="5"/>
        <v>13152.41856</v>
      </c>
      <c r="G72" s="43">
        <v>11040</v>
      </c>
      <c r="H72" s="16">
        <f t="shared" si="43"/>
        <v>2854.26</v>
      </c>
      <c r="I72" s="16">
        <v>1.1519999999999999</v>
      </c>
      <c r="J72" s="16">
        <f t="shared" si="7"/>
        <v>3288.10752</v>
      </c>
      <c r="K72" s="43">
        <v>14705</v>
      </c>
      <c r="L72" s="16">
        <f t="shared" si="44"/>
        <v>5708.5</v>
      </c>
      <c r="M72" s="16">
        <v>1.1519999999999999</v>
      </c>
      <c r="N72" s="16">
        <f t="shared" si="9"/>
        <v>6576.1919999999991</v>
      </c>
      <c r="O72" s="16">
        <v>23227669.07</v>
      </c>
      <c r="P72" s="37">
        <f t="shared" ref="P72:P76" si="45">ROUND((((C72*F72+G72*J72+K72*N72)*12+O72)/1000),1)</f>
        <v>1620849.3</v>
      </c>
    </row>
    <row r="73" spans="1:16" ht="14.25" customHeight="1">
      <c r="A73" s="45">
        <v>59</v>
      </c>
      <c r="B73" s="20" t="s">
        <v>68</v>
      </c>
      <c r="C73" s="43">
        <v>110</v>
      </c>
      <c r="D73" s="16">
        <f t="shared" si="42"/>
        <v>11417.03</v>
      </c>
      <c r="E73" s="16">
        <v>1.1599999999999999</v>
      </c>
      <c r="F73" s="16">
        <f t="shared" si="5"/>
        <v>13243.754800000001</v>
      </c>
      <c r="G73" s="43">
        <v>4240</v>
      </c>
      <c r="H73" s="16">
        <f t="shared" si="43"/>
        <v>2854.26</v>
      </c>
      <c r="I73" s="16">
        <v>1.1599999999999999</v>
      </c>
      <c r="J73" s="16">
        <f t="shared" si="7"/>
        <v>3310.9416000000001</v>
      </c>
      <c r="K73" s="43">
        <v>7524</v>
      </c>
      <c r="L73" s="16">
        <f t="shared" si="44"/>
        <v>5708.5</v>
      </c>
      <c r="M73" s="16">
        <v>1.1599999999999999</v>
      </c>
      <c r="N73" s="16">
        <f t="shared" si="9"/>
        <v>6621.86</v>
      </c>
      <c r="O73" s="16">
        <v>2674339.6800000002</v>
      </c>
      <c r="P73" s="37">
        <f t="shared" si="45"/>
        <v>786491.3</v>
      </c>
    </row>
    <row r="74" spans="1:16" ht="14.25" customHeight="1">
      <c r="A74" s="45">
        <v>60</v>
      </c>
      <c r="B74" s="20" t="s">
        <v>69</v>
      </c>
      <c r="C74" s="43">
        <v>100</v>
      </c>
      <c r="D74" s="16">
        <f t="shared" si="42"/>
        <v>11417.03</v>
      </c>
      <c r="E74" s="16">
        <v>1.5</v>
      </c>
      <c r="F74" s="16">
        <f t="shared" si="5"/>
        <v>17125.545000000002</v>
      </c>
      <c r="G74" s="43">
        <v>4820</v>
      </c>
      <c r="H74" s="16">
        <f t="shared" si="43"/>
        <v>2854.26</v>
      </c>
      <c r="I74" s="16">
        <v>1.5</v>
      </c>
      <c r="J74" s="16">
        <f t="shared" si="7"/>
        <v>4281.3900000000003</v>
      </c>
      <c r="K74" s="43">
        <v>6825</v>
      </c>
      <c r="L74" s="16">
        <f t="shared" si="44"/>
        <v>5708.5</v>
      </c>
      <c r="M74" s="16">
        <v>1.5</v>
      </c>
      <c r="N74" s="16">
        <f t="shared" si="9"/>
        <v>8562.75</v>
      </c>
      <c r="O74" s="16">
        <v>14453563.400000004</v>
      </c>
      <c r="P74" s="37">
        <f t="shared" si="45"/>
        <v>983929</v>
      </c>
    </row>
    <row r="75" spans="1:16" ht="14.25" customHeight="1">
      <c r="A75" s="45">
        <v>61</v>
      </c>
      <c r="B75" s="20" t="s">
        <v>70</v>
      </c>
      <c r="C75" s="43">
        <v>2</v>
      </c>
      <c r="D75" s="16">
        <f t="shared" si="42"/>
        <v>11417.03</v>
      </c>
      <c r="E75" s="16">
        <v>1.5</v>
      </c>
      <c r="F75" s="16">
        <f t="shared" si="5"/>
        <v>17125.545000000002</v>
      </c>
      <c r="G75" s="43">
        <v>1540</v>
      </c>
      <c r="H75" s="16">
        <f t="shared" si="43"/>
        <v>2854.26</v>
      </c>
      <c r="I75" s="16">
        <v>1.5</v>
      </c>
      <c r="J75" s="16">
        <f t="shared" si="7"/>
        <v>4281.3900000000003</v>
      </c>
      <c r="K75" s="43">
        <v>1953</v>
      </c>
      <c r="L75" s="16">
        <f t="shared" si="44"/>
        <v>5708.5</v>
      </c>
      <c r="M75" s="16">
        <v>1.5</v>
      </c>
      <c r="N75" s="16">
        <f t="shared" si="9"/>
        <v>8562.75</v>
      </c>
      <c r="O75" s="16">
        <v>59703.8</v>
      </c>
      <c r="P75" s="37">
        <f t="shared" si="45"/>
        <v>280267.40000000002</v>
      </c>
    </row>
    <row r="76" spans="1:16" ht="14.25" customHeight="1">
      <c r="A76" s="45">
        <v>62</v>
      </c>
      <c r="B76" s="20" t="s">
        <v>71</v>
      </c>
      <c r="C76" s="43">
        <v>83</v>
      </c>
      <c r="D76" s="16">
        <f t="shared" si="42"/>
        <v>11417.03</v>
      </c>
      <c r="E76" s="16">
        <v>1.1499999999999999</v>
      </c>
      <c r="F76" s="16">
        <f t="shared" ref="F76:F104" si="46">D76*E76</f>
        <v>13129.584499999999</v>
      </c>
      <c r="G76" s="43">
        <v>10370</v>
      </c>
      <c r="H76" s="16">
        <f t="shared" si="43"/>
        <v>2854.26</v>
      </c>
      <c r="I76" s="16">
        <v>1.1499999999999999</v>
      </c>
      <c r="J76" s="16">
        <f t="shared" ref="J76:J104" si="47">H76*I76</f>
        <v>3282.3989999999999</v>
      </c>
      <c r="K76" s="43">
        <v>14970</v>
      </c>
      <c r="L76" s="16">
        <f t="shared" si="44"/>
        <v>5708.5</v>
      </c>
      <c r="M76" s="16">
        <v>1.1499999999999999</v>
      </c>
      <c r="N76" s="16">
        <f t="shared" ref="N76:N104" si="48">L76*M76</f>
        <v>6564.7749999999996</v>
      </c>
      <c r="O76" s="16">
        <v>950000</v>
      </c>
      <c r="P76" s="37">
        <f t="shared" si="45"/>
        <v>1601785</v>
      </c>
    </row>
    <row r="77" spans="1:16" ht="14.25" customHeight="1">
      <c r="A77" s="45"/>
      <c r="B77" s="19" t="s">
        <v>72</v>
      </c>
      <c r="C77" s="44">
        <f>SUM(C78:C89)</f>
        <v>317</v>
      </c>
      <c r="D77" s="16"/>
      <c r="E77" s="34"/>
      <c r="F77" s="16"/>
      <c r="G77" s="44">
        <f t="shared" ref="G77" si="49">SUM(G78:G89)</f>
        <v>71790</v>
      </c>
      <c r="H77" s="16"/>
      <c r="I77" s="34"/>
      <c r="J77" s="16"/>
      <c r="K77" s="44">
        <f t="shared" ref="K77" si="50">SUM(K78:K89)</f>
        <v>97977</v>
      </c>
      <c r="L77" s="16"/>
      <c r="M77" s="34"/>
      <c r="N77" s="16"/>
      <c r="O77" s="34">
        <f t="shared" ref="O77:P77" si="51">SUM(O78:O89)</f>
        <v>31399179.200000003</v>
      </c>
      <c r="P77" s="36">
        <f t="shared" si="51"/>
        <v>11484342.200000001</v>
      </c>
    </row>
    <row r="78" spans="1:16" ht="14.25" customHeight="1">
      <c r="A78" s="45">
        <v>63</v>
      </c>
      <c r="B78" s="20" t="s">
        <v>73</v>
      </c>
      <c r="C78" s="43">
        <v>10</v>
      </c>
      <c r="D78" s="16">
        <f t="shared" ref="D78:D89" si="52">ROUND(10306.5*1.055*1.05,2)</f>
        <v>11417.03</v>
      </c>
      <c r="E78" s="16">
        <v>1.4</v>
      </c>
      <c r="F78" s="16">
        <f t="shared" si="46"/>
        <v>15983.842000000001</v>
      </c>
      <c r="G78" s="43">
        <v>1039</v>
      </c>
      <c r="H78" s="16">
        <f t="shared" ref="H78:H89" si="53">ROUND(2576.63*1.055*1.05,2)</f>
        <v>2854.26</v>
      </c>
      <c r="I78" s="16">
        <v>1.4</v>
      </c>
      <c r="J78" s="16">
        <f t="shared" si="47"/>
        <v>3995.9639999999999</v>
      </c>
      <c r="K78" s="43">
        <v>2107</v>
      </c>
      <c r="L78" s="16">
        <f t="shared" ref="L78:L89" si="54">ROUND(5153.24*1.055*1.05,2)</f>
        <v>5708.5</v>
      </c>
      <c r="M78" s="16">
        <v>1.4</v>
      </c>
      <c r="N78" s="16">
        <f t="shared" si="48"/>
        <v>7991.9</v>
      </c>
      <c r="O78" s="16">
        <v>596041.4</v>
      </c>
      <c r="P78" s="37">
        <f>ROUND((((C78*F78+G78*J78+K78*N78)*12+O78)/1000),1)</f>
        <v>254403</v>
      </c>
    </row>
    <row r="79" spans="1:16" ht="14.25" customHeight="1">
      <c r="A79" s="45">
        <v>64</v>
      </c>
      <c r="B79" s="20" t="s">
        <v>74</v>
      </c>
      <c r="C79" s="15">
        <v>0</v>
      </c>
      <c r="D79" s="16">
        <f t="shared" si="52"/>
        <v>11417.03</v>
      </c>
      <c r="E79" s="16">
        <v>1.21</v>
      </c>
      <c r="F79" s="16">
        <f t="shared" si="46"/>
        <v>13814.606300000001</v>
      </c>
      <c r="G79" s="15">
        <v>4586</v>
      </c>
      <c r="H79" s="16">
        <f t="shared" si="53"/>
        <v>2854.26</v>
      </c>
      <c r="I79" s="16">
        <v>1.21</v>
      </c>
      <c r="J79" s="16">
        <f t="shared" si="47"/>
        <v>3453.6546000000003</v>
      </c>
      <c r="K79" s="15">
        <v>6275</v>
      </c>
      <c r="L79" s="16">
        <f t="shared" si="54"/>
        <v>5708.5</v>
      </c>
      <c r="M79" s="16">
        <v>1.21</v>
      </c>
      <c r="N79" s="16">
        <f t="shared" si="48"/>
        <v>6907.2849999999999</v>
      </c>
      <c r="O79" s="16">
        <v>550000</v>
      </c>
      <c r="P79" s="37">
        <f t="shared" ref="P79:P89" si="55">ROUND((((C79*F79+G79*J79+K79*N79)*12+O79)/1000),1)</f>
        <v>710730.1</v>
      </c>
    </row>
    <row r="80" spans="1:16" ht="14.25" customHeight="1">
      <c r="A80" s="45">
        <v>65</v>
      </c>
      <c r="B80" s="20" t="s">
        <v>75</v>
      </c>
      <c r="C80" s="43">
        <v>0</v>
      </c>
      <c r="D80" s="16">
        <f t="shared" si="52"/>
        <v>11417.03</v>
      </c>
      <c r="E80" s="16">
        <v>1.4</v>
      </c>
      <c r="F80" s="16">
        <f t="shared" si="46"/>
        <v>15983.842000000001</v>
      </c>
      <c r="G80" s="43">
        <v>3800</v>
      </c>
      <c r="H80" s="16">
        <f t="shared" si="53"/>
        <v>2854.26</v>
      </c>
      <c r="I80" s="16">
        <v>1.4</v>
      </c>
      <c r="J80" s="16">
        <f t="shared" si="47"/>
        <v>3995.9639999999999</v>
      </c>
      <c r="K80" s="43">
        <v>4680</v>
      </c>
      <c r="L80" s="16">
        <f t="shared" si="54"/>
        <v>5708.5</v>
      </c>
      <c r="M80" s="16">
        <v>1.4</v>
      </c>
      <c r="N80" s="16">
        <f t="shared" si="48"/>
        <v>7991.9</v>
      </c>
      <c r="O80" s="16">
        <v>1150000</v>
      </c>
      <c r="P80" s="37">
        <f t="shared" si="55"/>
        <v>632191.1</v>
      </c>
    </row>
    <row r="81" spans="1:16" ht="14.25" customHeight="1">
      <c r="A81" s="45">
        <v>66</v>
      </c>
      <c r="B81" s="20" t="s">
        <v>76</v>
      </c>
      <c r="C81" s="43">
        <v>15</v>
      </c>
      <c r="D81" s="16">
        <f t="shared" si="52"/>
        <v>11417.03</v>
      </c>
      <c r="E81" s="16">
        <v>1.3</v>
      </c>
      <c r="F81" s="16">
        <f t="shared" si="46"/>
        <v>14842.139000000001</v>
      </c>
      <c r="G81" s="43">
        <v>2062</v>
      </c>
      <c r="H81" s="16">
        <f t="shared" si="53"/>
        <v>2854.26</v>
      </c>
      <c r="I81" s="16">
        <v>1.3</v>
      </c>
      <c r="J81" s="16">
        <f t="shared" si="47"/>
        <v>3710.5380000000005</v>
      </c>
      <c r="K81" s="43">
        <v>3114</v>
      </c>
      <c r="L81" s="16">
        <f t="shared" si="54"/>
        <v>5708.5</v>
      </c>
      <c r="M81" s="16">
        <v>1.3</v>
      </c>
      <c r="N81" s="16">
        <f t="shared" si="48"/>
        <v>7421.05</v>
      </c>
      <c r="O81" s="16">
        <v>190000</v>
      </c>
      <c r="P81" s="37">
        <f t="shared" si="55"/>
        <v>371984.9</v>
      </c>
    </row>
    <row r="82" spans="1:16" ht="14.25" customHeight="1">
      <c r="A82" s="45">
        <v>67</v>
      </c>
      <c r="B82" s="20" t="s">
        <v>77</v>
      </c>
      <c r="C82" s="43">
        <v>20</v>
      </c>
      <c r="D82" s="16">
        <f t="shared" si="52"/>
        <v>11417.03</v>
      </c>
      <c r="E82" s="16">
        <v>1.175</v>
      </c>
      <c r="F82" s="16">
        <f t="shared" si="46"/>
        <v>13415.010250000001</v>
      </c>
      <c r="G82" s="43">
        <v>7581</v>
      </c>
      <c r="H82" s="16">
        <f t="shared" si="53"/>
        <v>2854.26</v>
      </c>
      <c r="I82" s="16">
        <v>1.175</v>
      </c>
      <c r="J82" s="16">
        <f t="shared" si="47"/>
        <v>3353.7555000000002</v>
      </c>
      <c r="K82" s="43">
        <v>12440</v>
      </c>
      <c r="L82" s="16">
        <f t="shared" si="54"/>
        <v>5708.5</v>
      </c>
      <c r="M82" s="16">
        <v>1.175</v>
      </c>
      <c r="N82" s="16">
        <f t="shared" si="48"/>
        <v>6707.4875000000002</v>
      </c>
      <c r="O82" s="16">
        <v>7550707.75</v>
      </c>
      <c r="P82" s="37">
        <f t="shared" si="55"/>
        <v>1317161.8999999999</v>
      </c>
    </row>
    <row r="83" spans="1:16" ht="14.25" customHeight="1">
      <c r="A83" s="45">
        <v>68</v>
      </c>
      <c r="B83" s="20" t="s">
        <v>78</v>
      </c>
      <c r="C83" s="43">
        <v>110</v>
      </c>
      <c r="D83" s="16">
        <f t="shared" si="52"/>
        <v>11417.03</v>
      </c>
      <c r="E83" s="16">
        <v>1.25</v>
      </c>
      <c r="F83" s="16">
        <f t="shared" si="46"/>
        <v>14271.2875</v>
      </c>
      <c r="G83" s="43">
        <v>9470</v>
      </c>
      <c r="H83" s="16">
        <f t="shared" si="53"/>
        <v>2854.26</v>
      </c>
      <c r="I83" s="16">
        <v>1.25</v>
      </c>
      <c r="J83" s="16">
        <f t="shared" si="47"/>
        <v>3567.8250000000003</v>
      </c>
      <c r="K83" s="43">
        <v>12568</v>
      </c>
      <c r="L83" s="16">
        <f t="shared" si="54"/>
        <v>5708.5</v>
      </c>
      <c r="M83" s="16">
        <v>1.25</v>
      </c>
      <c r="N83" s="16">
        <f t="shared" si="48"/>
        <v>7135.625</v>
      </c>
      <c r="O83" s="16">
        <v>4075500</v>
      </c>
      <c r="P83" s="37">
        <f t="shared" si="55"/>
        <v>1504527.7</v>
      </c>
    </row>
    <row r="84" spans="1:16" ht="14.25" customHeight="1">
      <c r="A84" s="45">
        <v>69</v>
      </c>
      <c r="B84" s="20" t="s">
        <v>79</v>
      </c>
      <c r="C84" s="43">
        <v>20</v>
      </c>
      <c r="D84" s="16">
        <f t="shared" si="52"/>
        <v>11417.03</v>
      </c>
      <c r="E84" s="16">
        <v>1.23</v>
      </c>
      <c r="F84" s="16">
        <f t="shared" si="46"/>
        <v>14042.946900000001</v>
      </c>
      <c r="G84" s="43">
        <v>10670</v>
      </c>
      <c r="H84" s="16">
        <f t="shared" si="53"/>
        <v>2854.26</v>
      </c>
      <c r="I84" s="16">
        <v>1.23</v>
      </c>
      <c r="J84" s="16">
        <f t="shared" si="47"/>
        <v>3510.7398000000003</v>
      </c>
      <c r="K84" s="43">
        <v>13490</v>
      </c>
      <c r="L84" s="16">
        <f t="shared" si="54"/>
        <v>5708.5</v>
      </c>
      <c r="M84" s="16">
        <v>1.23</v>
      </c>
      <c r="N84" s="16">
        <f t="shared" si="48"/>
        <v>7021.4549999999999</v>
      </c>
      <c r="O84" s="16">
        <v>1954493.15</v>
      </c>
      <c r="P84" s="37">
        <f t="shared" si="55"/>
        <v>1591473.1</v>
      </c>
    </row>
    <row r="85" spans="1:16" ht="14.25" customHeight="1">
      <c r="A85" s="45">
        <v>70</v>
      </c>
      <c r="B85" s="20" t="s">
        <v>80</v>
      </c>
      <c r="C85" s="43">
        <v>99</v>
      </c>
      <c r="D85" s="16">
        <f t="shared" si="52"/>
        <v>11417.03</v>
      </c>
      <c r="E85" s="16">
        <v>1.3</v>
      </c>
      <c r="F85" s="16">
        <f t="shared" si="46"/>
        <v>14842.139000000001</v>
      </c>
      <c r="G85" s="43">
        <v>8570</v>
      </c>
      <c r="H85" s="16">
        <f t="shared" si="53"/>
        <v>2854.26</v>
      </c>
      <c r="I85" s="16">
        <v>1.3</v>
      </c>
      <c r="J85" s="16">
        <f t="shared" si="47"/>
        <v>3710.5380000000005</v>
      </c>
      <c r="K85" s="43">
        <v>11470</v>
      </c>
      <c r="L85" s="16">
        <f t="shared" si="54"/>
        <v>5708.5</v>
      </c>
      <c r="M85" s="16">
        <v>1.3</v>
      </c>
      <c r="N85" s="16">
        <f t="shared" si="48"/>
        <v>7421.05</v>
      </c>
      <c r="O85" s="16">
        <v>880411</v>
      </c>
      <c r="P85" s="37">
        <f t="shared" si="55"/>
        <v>1421537.9</v>
      </c>
    </row>
    <row r="86" spans="1:16" ht="14.25" customHeight="1">
      <c r="A86" s="45">
        <v>71</v>
      </c>
      <c r="B86" s="20" t="s">
        <v>81</v>
      </c>
      <c r="C86" s="43">
        <v>5</v>
      </c>
      <c r="D86" s="16">
        <f t="shared" si="52"/>
        <v>11417.03</v>
      </c>
      <c r="E86" s="16">
        <v>1.2</v>
      </c>
      <c r="F86" s="16">
        <f t="shared" si="46"/>
        <v>13700.436</v>
      </c>
      <c r="G86" s="43">
        <v>7550</v>
      </c>
      <c r="H86" s="16">
        <f t="shared" si="53"/>
        <v>2854.26</v>
      </c>
      <c r="I86" s="16">
        <v>1.2</v>
      </c>
      <c r="J86" s="16">
        <f t="shared" si="47"/>
        <v>3425.1120000000001</v>
      </c>
      <c r="K86" s="43">
        <v>10570</v>
      </c>
      <c r="L86" s="16">
        <f t="shared" si="54"/>
        <v>5708.5</v>
      </c>
      <c r="M86" s="16">
        <v>1.2</v>
      </c>
      <c r="N86" s="16">
        <f t="shared" si="48"/>
        <v>6850.2</v>
      </c>
      <c r="O86" s="16">
        <v>0</v>
      </c>
      <c r="P86" s="37">
        <f t="shared" si="55"/>
        <v>1180016.5</v>
      </c>
    </row>
    <row r="87" spans="1:16" ht="14.25" customHeight="1">
      <c r="A87" s="45">
        <v>72</v>
      </c>
      <c r="B87" s="20" t="s">
        <v>82</v>
      </c>
      <c r="C87" s="43">
        <v>8</v>
      </c>
      <c r="D87" s="16">
        <f t="shared" si="52"/>
        <v>11417.03</v>
      </c>
      <c r="E87" s="16">
        <v>1.1499999999999999</v>
      </c>
      <c r="F87" s="16">
        <f t="shared" si="46"/>
        <v>13129.584499999999</v>
      </c>
      <c r="G87" s="43">
        <v>7690</v>
      </c>
      <c r="H87" s="16">
        <f t="shared" si="53"/>
        <v>2854.26</v>
      </c>
      <c r="I87" s="16">
        <v>1.1499999999999999</v>
      </c>
      <c r="J87" s="16">
        <f t="shared" si="47"/>
        <v>3282.3989999999999</v>
      </c>
      <c r="K87" s="43">
        <v>10450</v>
      </c>
      <c r="L87" s="16">
        <f t="shared" si="54"/>
        <v>5708.5</v>
      </c>
      <c r="M87" s="16">
        <v>1.1499999999999999</v>
      </c>
      <c r="N87" s="16">
        <f t="shared" si="48"/>
        <v>6564.7749999999996</v>
      </c>
      <c r="O87" s="16">
        <v>0</v>
      </c>
      <c r="P87" s="37">
        <f t="shared" si="55"/>
        <v>1127383</v>
      </c>
    </row>
    <row r="88" spans="1:16" ht="14.25" customHeight="1">
      <c r="A88" s="45">
        <v>73</v>
      </c>
      <c r="B88" s="20" t="s">
        <v>83</v>
      </c>
      <c r="C88" s="15">
        <v>15</v>
      </c>
      <c r="D88" s="16">
        <f t="shared" si="52"/>
        <v>11417.03</v>
      </c>
      <c r="E88" s="16">
        <v>1.4</v>
      </c>
      <c r="F88" s="16">
        <f t="shared" si="46"/>
        <v>15983.842000000001</v>
      </c>
      <c r="G88" s="15">
        <v>3370</v>
      </c>
      <c r="H88" s="16">
        <f t="shared" si="53"/>
        <v>2854.26</v>
      </c>
      <c r="I88" s="16">
        <v>1.4</v>
      </c>
      <c r="J88" s="16">
        <f t="shared" si="47"/>
        <v>3995.9639999999999</v>
      </c>
      <c r="K88" s="15">
        <v>3973</v>
      </c>
      <c r="L88" s="16">
        <f t="shared" si="54"/>
        <v>5708.5</v>
      </c>
      <c r="M88" s="16">
        <v>1.4</v>
      </c>
      <c r="N88" s="16">
        <f t="shared" si="48"/>
        <v>7991.9</v>
      </c>
      <c r="O88" s="41">
        <v>8081925.9000000004</v>
      </c>
      <c r="P88" s="37">
        <f t="shared" si="55"/>
        <v>553577.6</v>
      </c>
    </row>
    <row r="89" spans="1:16" ht="14.25" customHeight="1">
      <c r="A89" s="45">
        <v>74</v>
      </c>
      <c r="B89" s="20" t="s">
        <v>84</v>
      </c>
      <c r="C89" s="43">
        <v>15</v>
      </c>
      <c r="D89" s="16">
        <f t="shared" si="52"/>
        <v>11417.03</v>
      </c>
      <c r="E89" s="16">
        <v>1.24</v>
      </c>
      <c r="F89" s="16">
        <f t="shared" si="46"/>
        <v>14157.117200000001</v>
      </c>
      <c r="G89" s="43">
        <v>5402</v>
      </c>
      <c r="H89" s="16">
        <f t="shared" si="53"/>
        <v>2854.26</v>
      </c>
      <c r="I89" s="16">
        <v>1.24</v>
      </c>
      <c r="J89" s="16">
        <f t="shared" si="47"/>
        <v>3539.2824000000001</v>
      </c>
      <c r="K89" s="43">
        <v>6840</v>
      </c>
      <c r="L89" s="16">
        <f t="shared" si="54"/>
        <v>5708.5</v>
      </c>
      <c r="M89" s="16">
        <v>1.24</v>
      </c>
      <c r="N89" s="16">
        <f t="shared" si="48"/>
        <v>7078.54</v>
      </c>
      <c r="O89" s="16">
        <v>6370100</v>
      </c>
      <c r="P89" s="37">
        <f t="shared" si="55"/>
        <v>819355.4</v>
      </c>
    </row>
    <row r="90" spans="1:16" ht="14.25" customHeight="1">
      <c r="A90" s="45"/>
      <c r="B90" s="19" t="s">
        <v>85</v>
      </c>
      <c r="C90" s="44">
        <f>SUM(C91:C99)</f>
        <v>119</v>
      </c>
      <c r="D90" s="16"/>
      <c r="E90" s="34"/>
      <c r="F90" s="16"/>
      <c r="G90" s="44">
        <f t="shared" ref="G90" si="56">SUM(G91:G99)</f>
        <v>22179</v>
      </c>
      <c r="H90" s="16"/>
      <c r="I90" s="34"/>
      <c r="J90" s="16"/>
      <c r="K90" s="44">
        <f t="shared" ref="K90" si="57">SUM(K91:K99)</f>
        <v>24240</v>
      </c>
      <c r="L90" s="16"/>
      <c r="M90" s="34"/>
      <c r="N90" s="16"/>
      <c r="O90" s="34">
        <f t="shared" ref="O90:P90" si="58">SUM(O91:O99)</f>
        <v>9002545.1400000006</v>
      </c>
      <c r="P90" s="36">
        <f t="shared" si="58"/>
        <v>3273585.4</v>
      </c>
    </row>
    <row r="91" spans="1:16" ht="14.25" customHeight="1">
      <c r="A91" s="45">
        <v>75</v>
      </c>
      <c r="B91" s="20" t="s">
        <v>86</v>
      </c>
      <c r="C91" s="43">
        <v>1</v>
      </c>
      <c r="D91" s="16">
        <f t="shared" ref="D91:D99" si="59">ROUND(10306.5*1.055*1.05,2)</f>
        <v>11417.03</v>
      </c>
      <c r="E91" s="16">
        <v>1.53</v>
      </c>
      <c r="F91" s="16">
        <f t="shared" si="46"/>
        <v>17468.055900000003</v>
      </c>
      <c r="G91" s="43">
        <v>3945</v>
      </c>
      <c r="H91" s="16">
        <f t="shared" ref="H91:H99" si="60">ROUND(2576.63*1.055*1.05,2)</f>
        <v>2854.26</v>
      </c>
      <c r="I91" s="16">
        <v>1.53</v>
      </c>
      <c r="J91" s="16">
        <f t="shared" si="47"/>
        <v>4367.0178000000005</v>
      </c>
      <c r="K91" s="43">
        <v>5280</v>
      </c>
      <c r="L91" s="16">
        <f t="shared" ref="L91:L99" si="61">ROUND(5153.24*1.055*1.05,2)</f>
        <v>5708.5</v>
      </c>
      <c r="M91" s="16">
        <v>1.53</v>
      </c>
      <c r="N91" s="16">
        <f t="shared" si="48"/>
        <v>8734.005000000001</v>
      </c>
      <c r="O91" s="16">
        <v>1068337.6299999999</v>
      </c>
      <c r="P91" s="37">
        <f>ROUND((((C91*F91+G91*J91+K91*N91)*12+O91)/1000),1)</f>
        <v>761399.1</v>
      </c>
    </row>
    <row r="92" spans="1:16" ht="14.25" customHeight="1">
      <c r="A92" s="45">
        <v>76</v>
      </c>
      <c r="B92" s="20" t="s">
        <v>87</v>
      </c>
      <c r="C92" s="43">
        <v>20</v>
      </c>
      <c r="D92" s="16">
        <f t="shared" si="59"/>
        <v>11417.03</v>
      </c>
      <c r="E92" s="16">
        <v>1.2</v>
      </c>
      <c r="F92" s="16">
        <f t="shared" si="46"/>
        <v>13700.436</v>
      </c>
      <c r="G92" s="43">
        <v>7065</v>
      </c>
      <c r="H92" s="16">
        <f t="shared" si="60"/>
        <v>2854.26</v>
      </c>
      <c r="I92" s="16">
        <v>1.2</v>
      </c>
      <c r="J92" s="16">
        <f t="shared" si="47"/>
        <v>3425.1120000000001</v>
      </c>
      <c r="K92" s="43">
        <v>7780</v>
      </c>
      <c r="L92" s="16">
        <f t="shared" si="61"/>
        <v>5708.5</v>
      </c>
      <c r="M92" s="16">
        <v>1.2</v>
      </c>
      <c r="N92" s="16">
        <f t="shared" si="48"/>
        <v>6850.2</v>
      </c>
      <c r="O92" s="16">
        <v>1519418.64</v>
      </c>
      <c r="P92" s="37">
        <f t="shared" ref="P92:P99" si="62">ROUND((((C92*F92+G92*J92+K92*N92)*12+O92)/1000),1)</f>
        <v>934723.2</v>
      </c>
    </row>
    <row r="93" spans="1:16" ht="14.25" customHeight="1">
      <c r="A93" s="45">
        <v>77</v>
      </c>
      <c r="B93" s="20" t="s">
        <v>88</v>
      </c>
      <c r="C93" s="43">
        <v>27</v>
      </c>
      <c r="D93" s="16">
        <f t="shared" si="59"/>
        <v>11417.03</v>
      </c>
      <c r="E93" s="16">
        <v>1.27</v>
      </c>
      <c r="F93" s="16">
        <f t="shared" si="46"/>
        <v>14499.628100000002</v>
      </c>
      <c r="G93" s="43">
        <v>5000</v>
      </c>
      <c r="H93" s="16">
        <f t="shared" si="60"/>
        <v>2854.26</v>
      </c>
      <c r="I93" s="16">
        <v>1.27</v>
      </c>
      <c r="J93" s="16">
        <f t="shared" si="47"/>
        <v>3624.9102000000003</v>
      </c>
      <c r="K93" s="43">
        <v>4380</v>
      </c>
      <c r="L93" s="16">
        <f t="shared" si="61"/>
        <v>5708.5</v>
      </c>
      <c r="M93" s="16">
        <v>1.27</v>
      </c>
      <c r="N93" s="16">
        <f t="shared" si="48"/>
        <v>7249.7950000000001</v>
      </c>
      <c r="O93" s="16">
        <v>1165300</v>
      </c>
      <c r="P93" s="37">
        <f t="shared" si="62"/>
        <v>604407</v>
      </c>
    </row>
    <row r="94" spans="1:16" ht="14.25" customHeight="1">
      <c r="A94" s="45">
        <v>78</v>
      </c>
      <c r="B94" s="20" t="s">
        <v>89</v>
      </c>
      <c r="C94" s="43">
        <v>40</v>
      </c>
      <c r="D94" s="16">
        <f t="shared" si="59"/>
        <v>11417.03</v>
      </c>
      <c r="E94" s="16">
        <v>1</v>
      </c>
      <c r="F94" s="16">
        <f t="shared" si="46"/>
        <v>11417.03</v>
      </c>
      <c r="G94" s="43">
        <v>2630</v>
      </c>
      <c r="H94" s="16">
        <f t="shared" si="60"/>
        <v>2854.26</v>
      </c>
      <c r="I94" s="16">
        <v>1.3</v>
      </c>
      <c r="J94" s="16">
        <f t="shared" si="47"/>
        <v>3710.5380000000005</v>
      </c>
      <c r="K94" s="43">
        <v>2870</v>
      </c>
      <c r="L94" s="16">
        <f t="shared" si="61"/>
        <v>5708.5</v>
      </c>
      <c r="M94" s="16">
        <v>1.3</v>
      </c>
      <c r="N94" s="16">
        <f t="shared" si="48"/>
        <v>7421.05</v>
      </c>
      <c r="O94" s="16">
        <v>2775979.23</v>
      </c>
      <c r="P94" s="37">
        <f t="shared" si="62"/>
        <v>380941.7</v>
      </c>
    </row>
    <row r="95" spans="1:16" ht="14.25" customHeight="1">
      <c r="A95" s="45">
        <v>79</v>
      </c>
      <c r="B95" s="20" t="s">
        <v>90</v>
      </c>
      <c r="C95" s="15">
        <v>20</v>
      </c>
      <c r="D95" s="16">
        <f t="shared" si="59"/>
        <v>11417.03</v>
      </c>
      <c r="E95" s="16">
        <v>1.6</v>
      </c>
      <c r="F95" s="16">
        <f t="shared" si="46"/>
        <v>18267.248000000003</v>
      </c>
      <c r="G95" s="15">
        <v>790</v>
      </c>
      <c r="H95" s="16">
        <f t="shared" si="60"/>
        <v>2854.26</v>
      </c>
      <c r="I95" s="16">
        <v>1.6</v>
      </c>
      <c r="J95" s="16">
        <f t="shared" si="47"/>
        <v>4566.8160000000007</v>
      </c>
      <c r="K95" s="15">
        <v>920</v>
      </c>
      <c r="L95" s="16">
        <f t="shared" si="61"/>
        <v>5708.5</v>
      </c>
      <c r="M95" s="16">
        <v>1.6</v>
      </c>
      <c r="N95" s="16">
        <f t="shared" si="48"/>
        <v>9133.6</v>
      </c>
      <c r="O95" s="16">
        <v>861876.2</v>
      </c>
      <c r="P95" s="37">
        <f t="shared" si="62"/>
        <v>149374.39999999999</v>
      </c>
    </row>
    <row r="96" spans="1:16" ht="14.25" customHeight="1">
      <c r="A96" s="45">
        <v>80</v>
      </c>
      <c r="B96" s="20" t="s">
        <v>91</v>
      </c>
      <c r="C96" s="43">
        <v>5</v>
      </c>
      <c r="D96" s="16">
        <f t="shared" si="59"/>
        <v>11417.03</v>
      </c>
      <c r="E96" s="16">
        <v>1.7</v>
      </c>
      <c r="F96" s="16">
        <f t="shared" si="46"/>
        <v>19408.951000000001</v>
      </c>
      <c r="G96" s="43">
        <v>379</v>
      </c>
      <c r="H96" s="16">
        <f t="shared" si="60"/>
        <v>2854.26</v>
      </c>
      <c r="I96" s="16">
        <v>1.7</v>
      </c>
      <c r="J96" s="16">
        <f t="shared" si="47"/>
        <v>4852.2420000000002</v>
      </c>
      <c r="K96" s="43">
        <v>436</v>
      </c>
      <c r="L96" s="16">
        <f t="shared" si="61"/>
        <v>5708.5</v>
      </c>
      <c r="M96" s="16">
        <v>1.7</v>
      </c>
      <c r="N96" s="16">
        <f t="shared" si="48"/>
        <v>9704.4499999999989</v>
      </c>
      <c r="O96" s="16">
        <v>71807.820000000007</v>
      </c>
      <c r="P96" s="37">
        <f t="shared" si="62"/>
        <v>74078</v>
      </c>
    </row>
    <row r="97" spans="1:16" ht="14.25" customHeight="1">
      <c r="A97" s="45">
        <v>81</v>
      </c>
      <c r="B97" s="20" t="s">
        <v>92</v>
      </c>
      <c r="C97" s="43">
        <v>4</v>
      </c>
      <c r="D97" s="16">
        <f t="shared" si="59"/>
        <v>11417.03</v>
      </c>
      <c r="E97" s="16">
        <v>1.43</v>
      </c>
      <c r="F97" s="16">
        <f t="shared" si="46"/>
        <v>16326.3529</v>
      </c>
      <c r="G97" s="43">
        <v>1541</v>
      </c>
      <c r="H97" s="16">
        <f t="shared" si="60"/>
        <v>2854.26</v>
      </c>
      <c r="I97" s="16">
        <v>1.43</v>
      </c>
      <c r="J97" s="16">
        <f t="shared" si="47"/>
        <v>4081.5918000000001</v>
      </c>
      <c r="K97" s="43">
        <v>1692</v>
      </c>
      <c r="L97" s="16">
        <f t="shared" si="61"/>
        <v>5708.5</v>
      </c>
      <c r="M97" s="16">
        <v>1.43</v>
      </c>
      <c r="N97" s="16">
        <f t="shared" si="48"/>
        <v>8163.1549999999997</v>
      </c>
      <c r="O97" s="16">
        <v>0</v>
      </c>
      <c r="P97" s="37">
        <f t="shared" si="62"/>
        <v>242005.2</v>
      </c>
    </row>
    <row r="98" spans="1:16" ht="14.25" customHeight="1">
      <c r="A98" s="45">
        <v>82</v>
      </c>
      <c r="B98" s="20" t="s">
        <v>93</v>
      </c>
      <c r="C98" s="43">
        <v>2</v>
      </c>
      <c r="D98" s="16">
        <f t="shared" si="59"/>
        <v>11417.03</v>
      </c>
      <c r="E98" s="16">
        <v>1.27</v>
      </c>
      <c r="F98" s="16">
        <f t="shared" si="46"/>
        <v>14499.628100000002</v>
      </c>
      <c r="G98" s="43">
        <v>650</v>
      </c>
      <c r="H98" s="16">
        <f t="shared" si="60"/>
        <v>2854.26</v>
      </c>
      <c r="I98" s="16">
        <v>1.27</v>
      </c>
      <c r="J98" s="16">
        <f t="shared" si="47"/>
        <v>3624.9102000000003</v>
      </c>
      <c r="K98" s="43">
        <v>732</v>
      </c>
      <c r="L98" s="16">
        <f t="shared" si="61"/>
        <v>5708.5</v>
      </c>
      <c r="M98" s="16">
        <v>1.27</v>
      </c>
      <c r="N98" s="16">
        <f t="shared" si="48"/>
        <v>7249.7950000000001</v>
      </c>
      <c r="O98" s="16">
        <v>1350825.62</v>
      </c>
      <c r="P98" s="37">
        <f t="shared" si="62"/>
        <v>93655.3</v>
      </c>
    </row>
    <row r="99" spans="1:16" ht="14.25" customHeight="1">
      <c r="A99" s="45">
        <v>83</v>
      </c>
      <c r="B99" s="20" t="s">
        <v>94</v>
      </c>
      <c r="C99" s="43">
        <v>0</v>
      </c>
      <c r="D99" s="16">
        <f t="shared" si="59"/>
        <v>11417.03</v>
      </c>
      <c r="E99" s="16">
        <v>2</v>
      </c>
      <c r="F99" s="16">
        <f t="shared" si="46"/>
        <v>22834.06</v>
      </c>
      <c r="G99" s="43">
        <v>179</v>
      </c>
      <c r="H99" s="16">
        <f t="shared" si="60"/>
        <v>2854.26</v>
      </c>
      <c r="I99" s="16">
        <v>2</v>
      </c>
      <c r="J99" s="16">
        <f t="shared" si="47"/>
        <v>5708.52</v>
      </c>
      <c r="K99" s="43">
        <v>150</v>
      </c>
      <c r="L99" s="16">
        <f t="shared" si="61"/>
        <v>5708.5</v>
      </c>
      <c r="M99" s="16">
        <v>2</v>
      </c>
      <c r="N99" s="16">
        <f t="shared" si="48"/>
        <v>11417</v>
      </c>
      <c r="O99" s="16">
        <v>189000</v>
      </c>
      <c r="P99" s="37">
        <f t="shared" si="62"/>
        <v>33001.5</v>
      </c>
    </row>
    <row r="100" spans="1:16" ht="14.25" customHeight="1">
      <c r="A100" s="45"/>
      <c r="B100" s="19" t="s">
        <v>127</v>
      </c>
      <c r="C100" s="47">
        <f>SUM(C101:C102)</f>
        <v>164</v>
      </c>
      <c r="D100" s="16"/>
      <c r="E100" s="29"/>
      <c r="F100" s="16"/>
      <c r="G100" s="25">
        <f t="shared" ref="G100:P100" si="63">SUM(G101:G102)</f>
        <v>9867</v>
      </c>
      <c r="H100" s="16"/>
      <c r="I100" s="29"/>
      <c r="J100" s="16"/>
      <c r="K100" s="25">
        <f t="shared" si="63"/>
        <v>6353</v>
      </c>
      <c r="L100" s="16"/>
      <c r="M100" s="29"/>
      <c r="N100" s="16"/>
      <c r="O100" s="29">
        <f t="shared" si="63"/>
        <v>11000907.189999999</v>
      </c>
      <c r="P100" s="33">
        <f t="shared" si="63"/>
        <v>806618.6</v>
      </c>
    </row>
    <row r="101" spans="1:16" ht="14.25" customHeight="1">
      <c r="A101" s="45">
        <v>84</v>
      </c>
      <c r="B101" s="20" t="s">
        <v>128</v>
      </c>
      <c r="C101" s="15">
        <v>91</v>
      </c>
      <c r="D101" s="16">
        <v>11417.03</v>
      </c>
      <c r="E101" s="16">
        <v>1</v>
      </c>
      <c r="F101" s="16">
        <f t="shared" ref="F101:F102" si="64">D101*E101</f>
        <v>11417.03</v>
      </c>
      <c r="G101" s="15">
        <v>8300</v>
      </c>
      <c r="H101" s="16">
        <f t="shared" ref="H101:H102" si="65">ROUND(2576.63*1.055*1.05,2)</f>
        <v>2854.26</v>
      </c>
      <c r="I101" s="16">
        <v>1</v>
      </c>
      <c r="J101" s="16">
        <f t="shared" ref="J101:J102" si="66">H101*I101</f>
        <v>2854.26</v>
      </c>
      <c r="K101" s="15">
        <v>4700</v>
      </c>
      <c r="L101" s="16">
        <f t="shared" ref="L101:L102" si="67">ROUND(5153.24*1.055*1.05,2)</f>
        <v>5708.5</v>
      </c>
      <c r="M101" s="16">
        <v>1</v>
      </c>
      <c r="N101" s="16">
        <f t="shared" ref="N101:N102" si="68">L101*M101</f>
        <v>5708.5</v>
      </c>
      <c r="O101" s="16">
        <v>9148938.1999999993</v>
      </c>
      <c r="P101" s="37">
        <f>ROUND((((C101*F101+G101*J101+K101*N101)*12+O101)/1000),1)</f>
        <v>627860</v>
      </c>
    </row>
    <row r="102" spans="1:16" ht="14.25" customHeight="1">
      <c r="A102" s="45">
        <v>85</v>
      </c>
      <c r="B102" s="20" t="s">
        <v>129</v>
      </c>
      <c r="C102" s="15">
        <v>73</v>
      </c>
      <c r="D102" s="16">
        <v>11417.03</v>
      </c>
      <c r="E102" s="16">
        <v>1</v>
      </c>
      <c r="F102" s="16">
        <f t="shared" si="64"/>
        <v>11417.03</v>
      </c>
      <c r="G102" s="15">
        <v>1567</v>
      </c>
      <c r="H102" s="16">
        <f t="shared" si="65"/>
        <v>2854.26</v>
      </c>
      <c r="I102" s="16">
        <v>1</v>
      </c>
      <c r="J102" s="16">
        <f t="shared" si="66"/>
        <v>2854.26</v>
      </c>
      <c r="K102" s="15">
        <v>1653</v>
      </c>
      <c r="L102" s="16">
        <f t="shared" si="67"/>
        <v>5708.5</v>
      </c>
      <c r="M102" s="16">
        <v>1</v>
      </c>
      <c r="N102" s="16">
        <f t="shared" si="68"/>
        <v>5708.5</v>
      </c>
      <c r="O102" s="16">
        <v>1851968.99</v>
      </c>
      <c r="P102" s="37">
        <f>ROUND((((C102*F102+G102*J102+K102*N102)*12+O102)/1000),1)</f>
        <v>178758.6</v>
      </c>
    </row>
    <row r="103" spans="1:16" ht="14.25" customHeight="1">
      <c r="A103" s="45"/>
      <c r="B103" s="19" t="s">
        <v>95</v>
      </c>
      <c r="C103" s="44">
        <f>C104</f>
        <v>0</v>
      </c>
      <c r="D103" s="16"/>
      <c r="E103" s="34"/>
      <c r="F103" s="16"/>
      <c r="G103" s="10">
        <f t="shared" ref="G103:P103" si="69">G104</f>
        <v>50</v>
      </c>
      <c r="H103" s="16"/>
      <c r="I103" s="34"/>
      <c r="J103" s="16"/>
      <c r="K103" s="10">
        <f t="shared" si="69"/>
        <v>50</v>
      </c>
      <c r="L103" s="16"/>
      <c r="M103" s="34"/>
      <c r="N103" s="16"/>
      <c r="O103" s="34">
        <f t="shared" si="69"/>
        <v>0</v>
      </c>
      <c r="P103" s="36">
        <f t="shared" si="69"/>
        <v>7192.7</v>
      </c>
    </row>
    <row r="104" spans="1:16" ht="14.25" customHeight="1">
      <c r="A104" s="46">
        <v>86</v>
      </c>
      <c r="B104" s="20" t="s">
        <v>95</v>
      </c>
      <c r="C104" s="43">
        <v>0</v>
      </c>
      <c r="D104" s="16">
        <f>ROUND(10306.5*1.055*1.05,2)</f>
        <v>11417.03</v>
      </c>
      <c r="E104" s="16">
        <v>1.4</v>
      </c>
      <c r="F104" s="16">
        <f t="shared" si="46"/>
        <v>15983.842000000001</v>
      </c>
      <c r="G104" s="15">
        <v>50</v>
      </c>
      <c r="H104" s="16">
        <f>ROUND(2576.63*1.055*1.05,2)</f>
        <v>2854.26</v>
      </c>
      <c r="I104" s="16">
        <v>1.4</v>
      </c>
      <c r="J104" s="16">
        <f t="shared" si="47"/>
        <v>3995.9639999999999</v>
      </c>
      <c r="K104" s="15">
        <v>50</v>
      </c>
      <c r="L104" s="16">
        <f>ROUND(5153.24*1.055*1.05,2)</f>
        <v>5708.5</v>
      </c>
      <c r="M104" s="16">
        <v>1.4</v>
      </c>
      <c r="N104" s="16">
        <f t="shared" si="48"/>
        <v>7991.9</v>
      </c>
      <c r="O104" s="16">
        <v>0</v>
      </c>
      <c r="P104" s="37">
        <f>ROUND((((C104*F104+G104*J104+K104*N104)*12+O104)/1000),1)</f>
        <v>7192.7</v>
      </c>
    </row>
    <row r="105" spans="1:16">
      <c r="C105"/>
    </row>
  </sheetData>
  <mergeCells count="11">
    <mergeCell ref="P4:P5"/>
    <mergeCell ref="A3:P3"/>
    <mergeCell ref="A4:A5"/>
    <mergeCell ref="B4:B5"/>
    <mergeCell ref="C4:C5"/>
    <mergeCell ref="D4:F4"/>
    <mergeCell ref="G4:G5"/>
    <mergeCell ref="H4:J4"/>
    <mergeCell ref="K4:K5"/>
    <mergeCell ref="L4:N4"/>
    <mergeCell ref="O4:O5"/>
  </mergeCells>
  <pageMargins left="0.2" right="0.2" top="0.75" bottom="0.75" header="0.31" footer="0.31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workbookViewId="0">
      <pane ySplit="4" topLeftCell="A92" activePane="bottomLeft" state="frozen"/>
      <selection pane="bottomLeft" activeCell="D95" sqref="D95"/>
    </sheetView>
  </sheetViews>
  <sheetFormatPr defaultRowHeight="12.75"/>
  <cols>
    <col min="1" max="1" width="3.85546875" customWidth="1"/>
    <col min="2" max="2" width="35.5703125" customWidth="1"/>
    <col min="3" max="3" width="16.42578125" style="28" customWidth="1"/>
    <col min="4" max="4" width="16" customWidth="1"/>
    <col min="5" max="5" width="12.5703125" customWidth="1"/>
    <col min="6" max="6" width="20.42578125" customWidth="1"/>
    <col min="7" max="7" width="20.28515625" customWidth="1"/>
    <col min="8" max="8" width="22.5703125" customWidth="1"/>
  </cols>
  <sheetData>
    <row r="1" spans="1:8" ht="18" customHeight="1">
      <c r="A1" s="1"/>
      <c r="B1" s="1"/>
      <c r="C1" s="26"/>
      <c r="D1" s="1"/>
      <c r="E1" s="1"/>
      <c r="F1" s="1"/>
      <c r="G1" s="1"/>
      <c r="H1" s="2" t="s">
        <v>120</v>
      </c>
    </row>
    <row r="2" spans="1:8" ht="80.25" customHeight="1">
      <c r="A2" s="59" t="s">
        <v>138</v>
      </c>
      <c r="B2" s="59"/>
      <c r="C2" s="59"/>
      <c r="D2" s="59"/>
      <c r="E2" s="59"/>
      <c r="F2" s="59"/>
      <c r="G2" s="59"/>
      <c r="H2" s="59"/>
    </row>
    <row r="3" spans="1:8" ht="26.25" customHeight="1">
      <c r="A3" s="60" t="s">
        <v>98</v>
      </c>
      <c r="B3" s="60" t="s">
        <v>3</v>
      </c>
      <c r="C3" s="62" t="s">
        <v>121</v>
      </c>
      <c r="D3" s="64" t="s">
        <v>122</v>
      </c>
      <c r="E3" s="65"/>
      <c r="F3" s="66"/>
      <c r="G3" s="60" t="s">
        <v>101</v>
      </c>
      <c r="H3" s="60" t="s">
        <v>137</v>
      </c>
    </row>
    <row r="4" spans="1:8" ht="134.25" customHeight="1">
      <c r="A4" s="61"/>
      <c r="B4" s="61"/>
      <c r="C4" s="63"/>
      <c r="D4" s="6" t="s">
        <v>123</v>
      </c>
      <c r="E4" s="6" t="s">
        <v>103</v>
      </c>
      <c r="F4" s="6" t="s">
        <v>104</v>
      </c>
      <c r="G4" s="61"/>
      <c r="H4" s="67"/>
    </row>
    <row r="5" spans="1:8">
      <c r="A5" s="7">
        <v>1</v>
      </c>
      <c r="B5" s="8">
        <v>2</v>
      </c>
      <c r="C5" s="27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</row>
    <row r="6" spans="1:8">
      <c r="A6" s="18"/>
      <c r="B6" s="19" t="s">
        <v>4</v>
      </c>
      <c r="C6" s="17">
        <f>C8+C27+C39+C47+C54+C69+C76+C89+C99+C102</f>
        <v>402</v>
      </c>
      <c r="D6" s="38"/>
      <c r="E6" s="38"/>
      <c r="F6" s="38"/>
      <c r="G6" s="38">
        <f t="shared" ref="G6:H6" si="0">G8+G27+G39+G47+G54+G69+G76+G89+G99+G102</f>
        <v>7265.8651000000009</v>
      </c>
      <c r="H6" s="39">
        <f t="shared" si="0"/>
        <v>1155.0999999999999</v>
      </c>
    </row>
    <row r="7" spans="1:8" ht="9" customHeight="1">
      <c r="A7" s="18"/>
      <c r="B7" s="19"/>
      <c r="C7" s="14"/>
      <c r="D7" s="13"/>
      <c r="E7" s="13"/>
      <c r="F7" s="13"/>
      <c r="G7" s="13"/>
      <c r="H7" s="31"/>
    </row>
    <row r="8" spans="1:8" ht="14.25" customHeight="1">
      <c r="A8" s="18"/>
      <c r="B8" s="19" t="s">
        <v>5</v>
      </c>
      <c r="C8" s="12">
        <f>SUM(C9:C26)</f>
        <v>57</v>
      </c>
      <c r="D8" s="11"/>
      <c r="E8" s="11"/>
      <c r="F8" s="11"/>
      <c r="G8" s="11">
        <f t="shared" ref="G8:H8" si="1">SUM(G9:G26)</f>
        <v>72.599999999999994</v>
      </c>
      <c r="H8" s="30">
        <f t="shared" si="1"/>
        <v>151.80000000000001</v>
      </c>
    </row>
    <row r="9" spans="1:8" ht="14.25" customHeight="1">
      <c r="A9" s="45">
        <v>1</v>
      </c>
      <c r="B9" s="20" t="s">
        <v>6</v>
      </c>
      <c r="C9" s="41">
        <v>2</v>
      </c>
      <c r="D9" s="16">
        <f>ROUND(2404.87*1.055*1.05,1)</f>
        <v>2664</v>
      </c>
      <c r="E9" s="16">
        <v>1</v>
      </c>
      <c r="F9" s="16">
        <f>D9*E9</f>
        <v>2664</v>
      </c>
      <c r="G9" s="16">
        <v>0</v>
      </c>
      <c r="H9" s="37">
        <f>ROUND(((C9*F9+G9)/1000),1)</f>
        <v>5.3</v>
      </c>
    </row>
    <row r="10" spans="1:8" ht="14.25" customHeight="1">
      <c r="A10" s="45">
        <v>2</v>
      </c>
      <c r="B10" s="20" t="s">
        <v>7</v>
      </c>
      <c r="C10" s="41">
        <v>1</v>
      </c>
      <c r="D10" s="16">
        <f t="shared" ref="D10:D26" si="2">ROUND(2404.87*1.055*1.05,1)</f>
        <v>2664</v>
      </c>
      <c r="E10" s="16">
        <v>1</v>
      </c>
      <c r="F10" s="16">
        <f t="shared" ref="F10:F74" si="3">D10*E10</f>
        <v>2664</v>
      </c>
      <c r="G10" s="16">
        <v>0</v>
      </c>
      <c r="H10" s="37">
        <f t="shared" ref="H10:H26" si="4">ROUND(((C10*F10+G10)/1000),1)</f>
        <v>2.7</v>
      </c>
    </row>
    <row r="11" spans="1:8" ht="14.25" customHeight="1">
      <c r="A11" s="45">
        <v>3</v>
      </c>
      <c r="B11" s="20" t="s">
        <v>8</v>
      </c>
      <c r="C11" s="41">
        <v>1</v>
      </c>
      <c r="D11" s="16">
        <f t="shared" si="2"/>
        <v>2664</v>
      </c>
      <c r="E11" s="16">
        <v>1</v>
      </c>
      <c r="F11" s="16">
        <f t="shared" si="3"/>
        <v>2664</v>
      </c>
      <c r="G11" s="16">
        <v>0</v>
      </c>
      <c r="H11" s="37">
        <f t="shared" si="4"/>
        <v>2.7</v>
      </c>
    </row>
    <row r="12" spans="1:8" ht="14.25" customHeight="1">
      <c r="A12" s="45">
        <v>4</v>
      </c>
      <c r="B12" s="20" t="s">
        <v>9</v>
      </c>
      <c r="C12" s="15">
        <v>3</v>
      </c>
      <c r="D12" s="16">
        <f t="shared" si="2"/>
        <v>2664</v>
      </c>
      <c r="E12" s="16">
        <v>1</v>
      </c>
      <c r="F12" s="16">
        <f t="shared" si="3"/>
        <v>2664</v>
      </c>
      <c r="G12" s="16">
        <v>0</v>
      </c>
      <c r="H12" s="37">
        <f t="shared" si="4"/>
        <v>8</v>
      </c>
    </row>
    <row r="13" spans="1:8" ht="14.25" customHeight="1">
      <c r="A13" s="45">
        <v>5</v>
      </c>
      <c r="B13" s="20" t="s">
        <v>10</v>
      </c>
      <c r="C13" s="41">
        <v>1</v>
      </c>
      <c r="D13" s="16">
        <f t="shared" si="2"/>
        <v>2664</v>
      </c>
      <c r="E13" s="16">
        <v>1</v>
      </c>
      <c r="F13" s="16">
        <f t="shared" si="3"/>
        <v>2664</v>
      </c>
      <c r="G13" s="16">
        <v>0</v>
      </c>
      <c r="H13" s="37">
        <f t="shared" si="4"/>
        <v>2.7</v>
      </c>
    </row>
    <row r="14" spans="1:8" ht="14.25" customHeight="1">
      <c r="A14" s="45">
        <v>6</v>
      </c>
      <c r="B14" s="20" t="s">
        <v>11</v>
      </c>
      <c r="C14" s="41">
        <v>10</v>
      </c>
      <c r="D14" s="16">
        <f t="shared" si="2"/>
        <v>2664</v>
      </c>
      <c r="E14" s="16">
        <v>1</v>
      </c>
      <c r="F14" s="16">
        <f t="shared" si="3"/>
        <v>2664</v>
      </c>
      <c r="G14" s="16">
        <v>0</v>
      </c>
      <c r="H14" s="37">
        <f t="shared" si="4"/>
        <v>26.6</v>
      </c>
    </row>
    <row r="15" spans="1:8" ht="14.25" customHeight="1">
      <c r="A15" s="45">
        <v>7</v>
      </c>
      <c r="B15" s="20" t="s">
        <v>12</v>
      </c>
      <c r="C15" s="41">
        <v>7</v>
      </c>
      <c r="D15" s="16">
        <f t="shared" si="2"/>
        <v>2664</v>
      </c>
      <c r="E15" s="16">
        <v>1</v>
      </c>
      <c r="F15" s="16">
        <f t="shared" si="3"/>
        <v>2664</v>
      </c>
      <c r="G15" s="16">
        <v>0</v>
      </c>
      <c r="H15" s="37">
        <f t="shared" si="4"/>
        <v>18.600000000000001</v>
      </c>
    </row>
    <row r="16" spans="1:8" ht="14.25" customHeight="1">
      <c r="A16" s="45">
        <v>8</v>
      </c>
      <c r="B16" s="20" t="s">
        <v>13</v>
      </c>
      <c r="C16" s="41">
        <v>2</v>
      </c>
      <c r="D16" s="16">
        <f t="shared" si="2"/>
        <v>2664</v>
      </c>
      <c r="E16" s="16">
        <v>1</v>
      </c>
      <c r="F16" s="16">
        <f t="shared" si="3"/>
        <v>2664</v>
      </c>
      <c r="G16" s="16">
        <v>0</v>
      </c>
      <c r="H16" s="37">
        <f t="shared" si="4"/>
        <v>5.3</v>
      </c>
    </row>
    <row r="17" spans="1:12" ht="14.25" customHeight="1">
      <c r="A17" s="45">
        <v>9</v>
      </c>
      <c r="B17" s="20" t="s">
        <v>14</v>
      </c>
      <c r="C17" s="41">
        <v>2</v>
      </c>
      <c r="D17" s="16">
        <f t="shared" si="2"/>
        <v>2664</v>
      </c>
      <c r="E17" s="16">
        <v>1</v>
      </c>
      <c r="F17" s="16">
        <f t="shared" si="3"/>
        <v>2664</v>
      </c>
      <c r="G17" s="16">
        <v>0</v>
      </c>
      <c r="H17" s="37">
        <f t="shared" si="4"/>
        <v>5.3</v>
      </c>
    </row>
    <row r="18" spans="1:12" ht="14.25" customHeight="1">
      <c r="A18" s="45">
        <v>10</v>
      </c>
      <c r="B18" s="20" t="s">
        <v>15</v>
      </c>
      <c r="C18" s="41">
        <v>9</v>
      </c>
      <c r="D18" s="16">
        <f t="shared" si="2"/>
        <v>2664</v>
      </c>
      <c r="E18" s="16">
        <v>1</v>
      </c>
      <c r="F18" s="16">
        <f t="shared" si="3"/>
        <v>2664</v>
      </c>
      <c r="G18" s="16">
        <v>0</v>
      </c>
      <c r="H18" s="37">
        <f t="shared" si="4"/>
        <v>24</v>
      </c>
    </row>
    <row r="19" spans="1:12" ht="14.25" customHeight="1">
      <c r="A19" s="45">
        <v>11</v>
      </c>
      <c r="B19" s="20" t="s">
        <v>16</v>
      </c>
      <c r="C19" s="41">
        <v>4</v>
      </c>
      <c r="D19" s="16">
        <f t="shared" si="2"/>
        <v>2664</v>
      </c>
      <c r="E19" s="16">
        <v>1</v>
      </c>
      <c r="F19" s="16">
        <f t="shared" si="3"/>
        <v>2664</v>
      </c>
      <c r="G19" s="16">
        <v>0</v>
      </c>
      <c r="H19" s="37">
        <f t="shared" si="4"/>
        <v>10.7</v>
      </c>
    </row>
    <row r="20" spans="1:12" ht="14.25" customHeight="1">
      <c r="A20" s="45">
        <v>12</v>
      </c>
      <c r="B20" s="20" t="s">
        <v>17</v>
      </c>
      <c r="C20" s="41">
        <v>2</v>
      </c>
      <c r="D20" s="16">
        <f t="shared" si="2"/>
        <v>2664</v>
      </c>
      <c r="E20" s="16">
        <v>1</v>
      </c>
      <c r="F20" s="16">
        <f t="shared" si="3"/>
        <v>2664</v>
      </c>
      <c r="G20" s="16">
        <v>0</v>
      </c>
      <c r="H20" s="37">
        <f t="shared" si="4"/>
        <v>5.3</v>
      </c>
    </row>
    <row r="21" spans="1:12" ht="14.25" customHeight="1">
      <c r="A21" s="45">
        <v>13</v>
      </c>
      <c r="B21" s="20" t="s">
        <v>18</v>
      </c>
      <c r="C21" s="41">
        <v>2</v>
      </c>
      <c r="D21" s="16">
        <f t="shared" si="2"/>
        <v>2664</v>
      </c>
      <c r="E21" s="16">
        <v>1</v>
      </c>
      <c r="F21" s="16">
        <f t="shared" si="3"/>
        <v>2664</v>
      </c>
      <c r="G21" s="16">
        <v>0</v>
      </c>
      <c r="H21" s="37">
        <f t="shared" si="4"/>
        <v>5.3</v>
      </c>
    </row>
    <row r="22" spans="1:12" ht="14.25" customHeight="1">
      <c r="A22" s="45">
        <v>14</v>
      </c>
      <c r="B22" s="20" t="s">
        <v>19</v>
      </c>
      <c r="C22" s="41">
        <v>2</v>
      </c>
      <c r="D22" s="16">
        <f t="shared" si="2"/>
        <v>2664</v>
      </c>
      <c r="E22" s="16">
        <v>1</v>
      </c>
      <c r="F22" s="16">
        <f t="shared" si="3"/>
        <v>2664</v>
      </c>
      <c r="G22" s="16">
        <v>72.599999999999994</v>
      </c>
      <c r="H22" s="37">
        <f t="shared" si="4"/>
        <v>5.4</v>
      </c>
    </row>
    <row r="23" spans="1:12" ht="14.25" customHeight="1">
      <c r="A23" s="45">
        <v>15</v>
      </c>
      <c r="B23" s="20" t="s">
        <v>20</v>
      </c>
      <c r="C23" s="41">
        <v>2</v>
      </c>
      <c r="D23" s="16">
        <f t="shared" si="2"/>
        <v>2664</v>
      </c>
      <c r="E23" s="16">
        <v>1</v>
      </c>
      <c r="F23" s="16">
        <f t="shared" si="3"/>
        <v>2664</v>
      </c>
      <c r="G23" s="16">
        <v>0</v>
      </c>
      <c r="H23" s="37">
        <f t="shared" si="4"/>
        <v>5.3</v>
      </c>
    </row>
    <row r="24" spans="1:12" ht="14.25" customHeight="1">
      <c r="A24" s="45">
        <v>16</v>
      </c>
      <c r="B24" s="20" t="s">
        <v>21</v>
      </c>
      <c r="C24" s="41">
        <v>0</v>
      </c>
      <c r="D24" s="16">
        <f t="shared" si="2"/>
        <v>2664</v>
      </c>
      <c r="E24" s="16">
        <v>1</v>
      </c>
      <c r="F24" s="16">
        <f t="shared" si="3"/>
        <v>2664</v>
      </c>
      <c r="G24" s="16">
        <v>0</v>
      </c>
      <c r="H24" s="37">
        <f t="shared" si="4"/>
        <v>0</v>
      </c>
    </row>
    <row r="25" spans="1:12" ht="14.25" customHeight="1">
      <c r="A25" s="45">
        <v>17</v>
      </c>
      <c r="B25" s="20" t="s">
        <v>22</v>
      </c>
      <c r="C25" s="41">
        <v>2</v>
      </c>
      <c r="D25" s="16">
        <f t="shared" si="2"/>
        <v>2664</v>
      </c>
      <c r="E25" s="16">
        <v>1</v>
      </c>
      <c r="F25" s="16">
        <f t="shared" si="3"/>
        <v>2664</v>
      </c>
      <c r="G25" s="16">
        <v>0</v>
      </c>
      <c r="H25" s="37">
        <f t="shared" si="4"/>
        <v>5.3</v>
      </c>
    </row>
    <row r="26" spans="1:12" ht="14.25" customHeight="1">
      <c r="A26" s="45">
        <v>18</v>
      </c>
      <c r="B26" s="20" t="s">
        <v>23</v>
      </c>
      <c r="C26" s="41">
        <v>5</v>
      </c>
      <c r="D26" s="16">
        <f t="shared" si="2"/>
        <v>2664</v>
      </c>
      <c r="E26" s="16">
        <v>1</v>
      </c>
      <c r="F26" s="16">
        <f t="shared" si="3"/>
        <v>2664</v>
      </c>
      <c r="G26" s="16">
        <v>0</v>
      </c>
      <c r="H26" s="37">
        <f t="shared" si="4"/>
        <v>13.3</v>
      </c>
    </row>
    <row r="27" spans="1:12" ht="14.25" customHeight="1">
      <c r="A27" s="45"/>
      <c r="B27" s="19" t="s">
        <v>24</v>
      </c>
      <c r="C27" s="12">
        <f>SUM(C28:C38)</f>
        <v>20</v>
      </c>
      <c r="D27" s="16"/>
      <c r="E27" s="11"/>
      <c r="F27" s="16"/>
      <c r="G27" s="11">
        <f t="shared" ref="G27:H27" si="5">SUM(G28:G38)</f>
        <v>242.82</v>
      </c>
      <c r="H27" s="30">
        <f t="shared" si="5"/>
        <v>63.100000000000009</v>
      </c>
    </row>
    <row r="28" spans="1:12" ht="14.25" customHeight="1">
      <c r="A28" s="45">
        <v>19</v>
      </c>
      <c r="B28" s="20" t="s">
        <v>25</v>
      </c>
      <c r="C28" s="15">
        <v>4</v>
      </c>
      <c r="D28" s="16">
        <f t="shared" ref="D28:D38" si="6">ROUND(2404.87*1.055*1.05,1)</f>
        <v>2664</v>
      </c>
      <c r="E28" s="16">
        <v>1.208</v>
      </c>
      <c r="F28" s="16">
        <f t="shared" si="3"/>
        <v>3218.1120000000001</v>
      </c>
      <c r="G28" s="16">
        <v>0</v>
      </c>
      <c r="H28" s="37">
        <f>ROUND(((C28*F28+G28)/1000),1)</f>
        <v>12.9</v>
      </c>
    </row>
    <row r="29" spans="1:12" ht="14.25" customHeight="1">
      <c r="A29" s="45">
        <v>20</v>
      </c>
      <c r="B29" s="20" t="s">
        <v>26</v>
      </c>
      <c r="C29" s="41">
        <v>0</v>
      </c>
      <c r="D29" s="16">
        <f t="shared" si="6"/>
        <v>2664</v>
      </c>
      <c r="E29" s="16">
        <v>1.3</v>
      </c>
      <c r="F29" s="16">
        <f t="shared" si="3"/>
        <v>3463.2000000000003</v>
      </c>
      <c r="G29" s="16">
        <v>0</v>
      </c>
      <c r="H29" s="37">
        <f t="shared" ref="H29:H38" si="7">ROUND(((C29*F29+G29)/1000),1)</f>
        <v>0</v>
      </c>
    </row>
    <row r="30" spans="1:12" ht="14.25" customHeight="1">
      <c r="A30" s="45">
        <v>21</v>
      </c>
      <c r="B30" s="20" t="s">
        <v>27</v>
      </c>
      <c r="C30" s="15">
        <v>5</v>
      </c>
      <c r="D30" s="16">
        <f t="shared" si="6"/>
        <v>2664</v>
      </c>
      <c r="E30" s="40">
        <v>1.28</v>
      </c>
      <c r="F30" s="16">
        <f t="shared" si="3"/>
        <v>3409.92</v>
      </c>
      <c r="G30" s="16">
        <v>188.46</v>
      </c>
      <c r="H30" s="37">
        <f t="shared" si="7"/>
        <v>17.2</v>
      </c>
    </row>
    <row r="31" spans="1:12" ht="14.25" customHeight="1">
      <c r="A31" s="45">
        <v>22</v>
      </c>
      <c r="B31" s="20" t="s">
        <v>139</v>
      </c>
      <c r="C31" s="15">
        <v>1</v>
      </c>
      <c r="D31" s="16">
        <f t="shared" si="6"/>
        <v>2664</v>
      </c>
      <c r="E31" s="40">
        <v>1.5</v>
      </c>
      <c r="F31" s="16">
        <f t="shared" si="3"/>
        <v>3996</v>
      </c>
      <c r="G31" s="16">
        <v>54.36</v>
      </c>
      <c r="H31" s="37">
        <f t="shared" si="7"/>
        <v>4.0999999999999996</v>
      </c>
      <c r="K31" s="55">
        <v>3958.1549999999997</v>
      </c>
      <c r="L31" s="55"/>
    </row>
    <row r="32" spans="1:12" ht="14.25" customHeight="1">
      <c r="A32" s="45">
        <v>23</v>
      </c>
      <c r="B32" s="20" t="s">
        <v>28</v>
      </c>
      <c r="C32" s="41">
        <v>0</v>
      </c>
      <c r="D32" s="16">
        <f t="shared" si="6"/>
        <v>2664</v>
      </c>
      <c r="E32" s="16">
        <v>1.2</v>
      </c>
      <c r="F32" s="16">
        <f t="shared" si="3"/>
        <v>3196.7999999999997</v>
      </c>
      <c r="G32" s="16">
        <v>0</v>
      </c>
      <c r="H32" s="37">
        <f t="shared" si="7"/>
        <v>0</v>
      </c>
    </row>
    <row r="33" spans="1:8" ht="14.25" customHeight="1">
      <c r="A33" s="45">
        <v>24</v>
      </c>
      <c r="B33" s="20" t="s">
        <v>29</v>
      </c>
      <c r="C33" s="41">
        <v>1</v>
      </c>
      <c r="D33" s="16">
        <f t="shared" si="6"/>
        <v>2664</v>
      </c>
      <c r="E33" s="16">
        <v>1</v>
      </c>
      <c r="F33" s="16">
        <f t="shared" si="3"/>
        <v>2664</v>
      </c>
      <c r="G33" s="16">
        <v>0</v>
      </c>
      <c r="H33" s="37">
        <f t="shared" si="7"/>
        <v>2.7</v>
      </c>
    </row>
    <row r="34" spans="1:8" ht="14.25" customHeight="1">
      <c r="A34" s="45">
        <v>25</v>
      </c>
      <c r="B34" s="20" t="s">
        <v>30</v>
      </c>
      <c r="C34" s="41">
        <v>1</v>
      </c>
      <c r="D34" s="16">
        <f t="shared" si="6"/>
        <v>2664</v>
      </c>
      <c r="E34" s="16">
        <v>1</v>
      </c>
      <c r="F34" s="16">
        <f t="shared" si="3"/>
        <v>2664</v>
      </c>
      <c r="G34" s="16">
        <v>0</v>
      </c>
      <c r="H34" s="37">
        <f t="shared" si="7"/>
        <v>2.7</v>
      </c>
    </row>
    <row r="35" spans="1:8" ht="14.25" customHeight="1">
      <c r="A35" s="45">
        <v>26</v>
      </c>
      <c r="B35" s="20" t="s">
        <v>31</v>
      </c>
      <c r="C35" s="41">
        <v>3</v>
      </c>
      <c r="D35" s="16">
        <f t="shared" si="6"/>
        <v>2664</v>
      </c>
      <c r="E35" s="16">
        <v>1</v>
      </c>
      <c r="F35" s="16">
        <f t="shared" si="3"/>
        <v>2664</v>
      </c>
      <c r="G35" s="16">
        <v>0</v>
      </c>
      <c r="H35" s="37">
        <f t="shared" si="7"/>
        <v>8</v>
      </c>
    </row>
    <row r="36" spans="1:8" ht="14.25" customHeight="1">
      <c r="A36" s="45">
        <v>27</v>
      </c>
      <c r="B36" s="20" t="s">
        <v>32</v>
      </c>
      <c r="C36" s="41">
        <v>2</v>
      </c>
      <c r="D36" s="16">
        <f t="shared" si="6"/>
        <v>2664</v>
      </c>
      <c r="E36" s="16">
        <v>1.4</v>
      </c>
      <c r="F36" s="16">
        <f t="shared" si="3"/>
        <v>3729.6</v>
      </c>
      <c r="G36" s="16">
        <v>0</v>
      </c>
      <c r="H36" s="37">
        <f t="shared" si="7"/>
        <v>7.5</v>
      </c>
    </row>
    <row r="37" spans="1:8" ht="14.25" customHeight="1">
      <c r="A37" s="45">
        <v>28</v>
      </c>
      <c r="B37" s="20" t="s">
        <v>33</v>
      </c>
      <c r="C37" s="41">
        <v>2</v>
      </c>
      <c r="D37" s="16">
        <f t="shared" si="6"/>
        <v>2664</v>
      </c>
      <c r="E37" s="16">
        <v>1</v>
      </c>
      <c r="F37" s="16">
        <f t="shared" si="3"/>
        <v>2664</v>
      </c>
      <c r="G37" s="16">
        <v>0</v>
      </c>
      <c r="H37" s="37">
        <f t="shared" si="7"/>
        <v>5.3</v>
      </c>
    </row>
    <row r="38" spans="1:8" ht="14.25" customHeight="1">
      <c r="A38" s="45">
        <v>29</v>
      </c>
      <c r="B38" s="20" t="s">
        <v>34</v>
      </c>
      <c r="C38" s="41">
        <v>1</v>
      </c>
      <c r="D38" s="16">
        <f t="shared" si="6"/>
        <v>2664</v>
      </c>
      <c r="E38" s="16">
        <v>1</v>
      </c>
      <c r="F38" s="16">
        <f t="shared" si="3"/>
        <v>2664</v>
      </c>
      <c r="G38" s="16">
        <v>0</v>
      </c>
      <c r="H38" s="37">
        <f t="shared" si="7"/>
        <v>2.7</v>
      </c>
    </row>
    <row r="39" spans="1:8" ht="14.25" customHeight="1">
      <c r="A39" s="45"/>
      <c r="B39" s="19" t="s">
        <v>35</v>
      </c>
      <c r="C39" s="42">
        <f>SUM(C40:C46)</f>
        <v>22</v>
      </c>
      <c r="D39" s="16"/>
      <c r="E39" s="11"/>
      <c r="F39" s="16"/>
      <c r="G39" s="11">
        <f t="shared" ref="G39:H39" si="8">SUM(G40:G46)</f>
        <v>78.7851</v>
      </c>
      <c r="H39" s="30">
        <f t="shared" si="8"/>
        <v>58.6</v>
      </c>
    </row>
    <row r="40" spans="1:8" ht="14.25" customHeight="1">
      <c r="A40" s="45">
        <v>30</v>
      </c>
      <c r="B40" s="20" t="s">
        <v>36</v>
      </c>
      <c r="C40" s="41">
        <v>5</v>
      </c>
      <c r="D40" s="16">
        <f t="shared" ref="D40:D53" si="9">ROUND(2404.87*1.055*1.05,1)</f>
        <v>2664</v>
      </c>
      <c r="E40" s="16">
        <v>1</v>
      </c>
      <c r="F40" s="16">
        <f t="shared" si="3"/>
        <v>2664</v>
      </c>
      <c r="G40" s="16">
        <v>0</v>
      </c>
      <c r="H40" s="37">
        <f>ROUND(((C40*F40+G40)/1000),1)</f>
        <v>13.3</v>
      </c>
    </row>
    <row r="41" spans="1:8" ht="14.25" customHeight="1">
      <c r="A41" s="45">
        <v>31</v>
      </c>
      <c r="B41" s="20" t="s">
        <v>37</v>
      </c>
      <c r="C41" s="15">
        <v>0</v>
      </c>
      <c r="D41" s="16">
        <f t="shared" si="9"/>
        <v>2664</v>
      </c>
      <c r="E41" s="16">
        <v>1</v>
      </c>
      <c r="F41" s="16">
        <f t="shared" si="3"/>
        <v>2664</v>
      </c>
      <c r="G41" s="16">
        <v>0</v>
      </c>
      <c r="H41" s="37">
        <f t="shared" ref="H41:H46" si="10">ROUND(((C41*F41+G41)/1000),1)</f>
        <v>0</v>
      </c>
    </row>
    <row r="42" spans="1:8" ht="14.25" customHeight="1">
      <c r="A42" s="45">
        <v>32</v>
      </c>
      <c r="B42" s="20" t="s">
        <v>38</v>
      </c>
      <c r="C42" s="15">
        <v>3</v>
      </c>
      <c r="D42" s="16">
        <f t="shared" si="9"/>
        <v>2664</v>
      </c>
      <c r="E42" s="16">
        <v>1</v>
      </c>
      <c r="F42" s="16">
        <f t="shared" si="3"/>
        <v>2664</v>
      </c>
      <c r="G42" s="16">
        <v>78.7851</v>
      </c>
      <c r="H42" s="37">
        <f t="shared" si="10"/>
        <v>8.1</v>
      </c>
    </row>
    <row r="43" spans="1:8" ht="14.25" customHeight="1">
      <c r="A43" s="45">
        <v>33</v>
      </c>
      <c r="B43" s="20" t="s">
        <v>39</v>
      </c>
      <c r="C43" s="41">
        <v>2</v>
      </c>
      <c r="D43" s="16">
        <f t="shared" si="9"/>
        <v>2664</v>
      </c>
      <c r="E43" s="16">
        <v>1</v>
      </c>
      <c r="F43" s="16">
        <f t="shared" si="3"/>
        <v>2664</v>
      </c>
      <c r="G43" s="16">
        <v>0</v>
      </c>
      <c r="H43" s="37">
        <f t="shared" si="10"/>
        <v>5.3</v>
      </c>
    </row>
    <row r="44" spans="1:8" ht="14.25" customHeight="1">
      <c r="A44" s="45">
        <v>34</v>
      </c>
      <c r="B44" s="20" t="s">
        <v>40</v>
      </c>
      <c r="C44" s="41">
        <v>2</v>
      </c>
      <c r="D44" s="16">
        <f t="shared" si="9"/>
        <v>2664</v>
      </c>
      <c r="E44" s="16">
        <v>1</v>
      </c>
      <c r="F44" s="16">
        <f t="shared" si="3"/>
        <v>2664</v>
      </c>
      <c r="G44" s="16">
        <v>0</v>
      </c>
      <c r="H44" s="37">
        <f t="shared" si="10"/>
        <v>5.3</v>
      </c>
    </row>
    <row r="45" spans="1:8" ht="14.25" customHeight="1">
      <c r="A45" s="45">
        <v>35</v>
      </c>
      <c r="B45" s="20" t="s">
        <v>41</v>
      </c>
      <c r="C45" s="41">
        <v>10</v>
      </c>
      <c r="D45" s="16">
        <f t="shared" si="9"/>
        <v>2664</v>
      </c>
      <c r="E45" s="16">
        <v>1</v>
      </c>
      <c r="F45" s="16">
        <f t="shared" si="3"/>
        <v>2664</v>
      </c>
      <c r="G45" s="16">
        <v>0</v>
      </c>
      <c r="H45" s="37">
        <f t="shared" si="10"/>
        <v>26.6</v>
      </c>
    </row>
    <row r="46" spans="1:8" ht="14.25" customHeight="1">
      <c r="A46" s="45">
        <v>36</v>
      </c>
      <c r="B46" s="20" t="s">
        <v>42</v>
      </c>
      <c r="C46" s="41">
        <v>0</v>
      </c>
      <c r="D46" s="16">
        <f t="shared" si="9"/>
        <v>2664</v>
      </c>
      <c r="E46" s="16">
        <v>1</v>
      </c>
      <c r="F46" s="16">
        <f t="shared" si="3"/>
        <v>2664</v>
      </c>
      <c r="G46" s="16">
        <v>0</v>
      </c>
      <c r="H46" s="37">
        <f t="shared" si="10"/>
        <v>0</v>
      </c>
    </row>
    <row r="47" spans="1:8" ht="14.25" customHeight="1">
      <c r="A47" s="45"/>
      <c r="B47" s="19" t="s">
        <v>43</v>
      </c>
      <c r="C47" s="41">
        <f>SUM(C48:C53)</f>
        <v>20</v>
      </c>
      <c r="D47" s="16">
        <f t="shared" si="9"/>
        <v>2664</v>
      </c>
      <c r="E47" s="11"/>
      <c r="F47" s="16"/>
      <c r="G47" s="11">
        <f t="shared" ref="G47:H47" si="11">SUM(G48:G53)</f>
        <v>76.11</v>
      </c>
      <c r="H47" s="30">
        <f t="shared" si="11"/>
        <v>56.5</v>
      </c>
    </row>
    <row r="48" spans="1:8" ht="14.25" customHeight="1">
      <c r="A48" s="45">
        <v>37</v>
      </c>
      <c r="B48" s="20" t="s">
        <v>44</v>
      </c>
      <c r="C48" s="41">
        <v>3</v>
      </c>
      <c r="D48" s="16">
        <f t="shared" si="9"/>
        <v>2664</v>
      </c>
      <c r="E48" s="16">
        <v>1</v>
      </c>
      <c r="F48" s="16">
        <f t="shared" si="3"/>
        <v>2664</v>
      </c>
      <c r="G48" s="16">
        <v>0</v>
      </c>
      <c r="H48" s="37">
        <f>ROUND(((C48*F48+G48)/1000),1)</f>
        <v>8</v>
      </c>
    </row>
    <row r="49" spans="1:8" ht="14.25" customHeight="1">
      <c r="A49" s="45">
        <v>38</v>
      </c>
      <c r="B49" s="20" t="s">
        <v>45</v>
      </c>
      <c r="C49" s="41">
        <v>5</v>
      </c>
      <c r="D49" s="16">
        <f t="shared" si="9"/>
        <v>2664</v>
      </c>
      <c r="E49" s="16">
        <v>1.2</v>
      </c>
      <c r="F49" s="16">
        <f t="shared" si="3"/>
        <v>3196.7999999999997</v>
      </c>
      <c r="G49" s="16">
        <v>0</v>
      </c>
      <c r="H49" s="37">
        <f t="shared" ref="H49:H53" si="12">ROUND(((C49*F49+G49)/1000),1)</f>
        <v>16</v>
      </c>
    </row>
    <row r="50" spans="1:8" ht="14.25" customHeight="1">
      <c r="A50" s="45">
        <v>39</v>
      </c>
      <c r="B50" s="20" t="s">
        <v>46</v>
      </c>
      <c r="C50" s="41">
        <v>5</v>
      </c>
      <c r="D50" s="16">
        <f t="shared" si="9"/>
        <v>2664</v>
      </c>
      <c r="E50" s="16">
        <v>1</v>
      </c>
      <c r="F50" s="16">
        <f t="shared" si="3"/>
        <v>2664</v>
      </c>
      <c r="G50" s="16">
        <v>0</v>
      </c>
      <c r="H50" s="37">
        <f t="shared" si="12"/>
        <v>13.3</v>
      </c>
    </row>
    <row r="51" spans="1:8" ht="14.25" customHeight="1">
      <c r="A51" s="45">
        <v>40</v>
      </c>
      <c r="B51" s="20" t="s">
        <v>47</v>
      </c>
      <c r="C51" s="41">
        <v>0</v>
      </c>
      <c r="D51" s="16">
        <f t="shared" si="9"/>
        <v>2664</v>
      </c>
      <c r="E51" s="16">
        <v>1</v>
      </c>
      <c r="F51" s="16">
        <f t="shared" si="3"/>
        <v>2664</v>
      </c>
      <c r="G51" s="16">
        <v>0</v>
      </c>
      <c r="H51" s="37">
        <f t="shared" si="12"/>
        <v>0</v>
      </c>
    </row>
    <row r="52" spans="1:8" ht="14.25" customHeight="1">
      <c r="A52" s="45">
        <v>41</v>
      </c>
      <c r="B52" s="20" t="s">
        <v>48</v>
      </c>
      <c r="C52" s="15">
        <v>3</v>
      </c>
      <c r="D52" s="16">
        <f t="shared" si="9"/>
        <v>2664</v>
      </c>
      <c r="E52" s="16">
        <v>1</v>
      </c>
      <c r="F52" s="16">
        <f t="shared" si="3"/>
        <v>2664</v>
      </c>
      <c r="G52" s="16">
        <v>0</v>
      </c>
      <c r="H52" s="37">
        <f t="shared" si="12"/>
        <v>8</v>
      </c>
    </row>
    <row r="53" spans="1:8" ht="14.25" customHeight="1">
      <c r="A53" s="45">
        <v>42</v>
      </c>
      <c r="B53" s="20" t="s">
        <v>49</v>
      </c>
      <c r="C53" s="41">
        <v>4</v>
      </c>
      <c r="D53" s="16">
        <f t="shared" si="9"/>
        <v>2664</v>
      </c>
      <c r="E53" s="40">
        <v>1.04</v>
      </c>
      <c r="F53" s="16">
        <f t="shared" si="3"/>
        <v>2770.56</v>
      </c>
      <c r="G53" s="16">
        <v>76.11</v>
      </c>
      <c r="H53" s="37">
        <f t="shared" si="12"/>
        <v>11.2</v>
      </c>
    </row>
    <row r="54" spans="1:8" ht="14.25" customHeight="1">
      <c r="A54" s="45"/>
      <c r="B54" s="19" t="s">
        <v>50</v>
      </c>
      <c r="C54" s="12">
        <f>SUM(C55:C68)</f>
        <v>38</v>
      </c>
      <c r="D54" s="16"/>
      <c r="E54" s="11"/>
      <c r="F54" s="16"/>
      <c r="G54" s="11">
        <f t="shared" ref="G54:H54" si="13">SUM(G55:G68)</f>
        <v>163.26</v>
      </c>
      <c r="H54" s="30">
        <f t="shared" si="13"/>
        <v>107.09999999999998</v>
      </c>
    </row>
    <row r="55" spans="1:8" ht="14.25" customHeight="1">
      <c r="A55" s="45">
        <v>43</v>
      </c>
      <c r="B55" s="20" t="s">
        <v>51</v>
      </c>
      <c r="C55" s="41">
        <v>10</v>
      </c>
      <c r="D55" s="16">
        <f t="shared" ref="D55:D68" si="14">ROUND(2404.87*1.055*1.05,1)</f>
        <v>2664</v>
      </c>
      <c r="E55" s="16">
        <v>1.1499999999999999</v>
      </c>
      <c r="F55" s="16">
        <f t="shared" si="3"/>
        <v>3063.6</v>
      </c>
      <c r="G55" s="16">
        <v>0</v>
      </c>
      <c r="H55" s="37">
        <f>ROUND(((C55*F55+G55)/1000),1)</f>
        <v>30.6</v>
      </c>
    </row>
    <row r="56" spans="1:8" ht="14.25" customHeight="1">
      <c r="A56" s="45">
        <v>44</v>
      </c>
      <c r="B56" s="20" t="s">
        <v>52</v>
      </c>
      <c r="C56" s="41">
        <v>2</v>
      </c>
      <c r="D56" s="16">
        <f t="shared" si="14"/>
        <v>2664</v>
      </c>
      <c r="E56" s="16">
        <v>1</v>
      </c>
      <c r="F56" s="16">
        <f t="shared" si="3"/>
        <v>2664</v>
      </c>
      <c r="G56" s="16">
        <v>0</v>
      </c>
      <c r="H56" s="37">
        <f t="shared" ref="H56:H68" si="15">ROUND(((C56*F56+G56)/1000),1)</f>
        <v>5.3</v>
      </c>
    </row>
    <row r="57" spans="1:8" ht="14.25" customHeight="1">
      <c r="A57" s="45">
        <v>45</v>
      </c>
      <c r="B57" s="20" t="s">
        <v>53</v>
      </c>
      <c r="C57" s="41">
        <v>2</v>
      </c>
      <c r="D57" s="16">
        <f t="shared" si="14"/>
        <v>2664</v>
      </c>
      <c r="E57" s="16">
        <v>1</v>
      </c>
      <c r="F57" s="16">
        <f t="shared" si="3"/>
        <v>2664</v>
      </c>
      <c r="G57" s="16">
        <v>0</v>
      </c>
      <c r="H57" s="37">
        <f t="shared" si="15"/>
        <v>5.3</v>
      </c>
    </row>
    <row r="58" spans="1:8" ht="14.25" customHeight="1">
      <c r="A58" s="45">
        <v>46</v>
      </c>
      <c r="B58" s="20" t="s">
        <v>54</v>
      </c>
      <c r="C58" s="41">
        <v>2</v>
      </c>
      <c r="D58" s="16">
        <f t="shared" si="14"/>
        <v>2664</v>
      </c>
      <c r="E58" s="16">
        <v>1</v>
      </c>
      <c r="F58" s="16">
        <f t="shared" si="3"/>
        <v>2664</v>
      </c>
      <c r="G58" s="16">
        <v>0</v>
      </c>
      <c r="H58" s="37">
        <f t="shared" si="15"/>
        <v>5.3</v>
      </c>
    </row>
    <row r="59" spans="1:8" ht="14.25" customHeight="1">
      <c r="A59" s="45">
        <v>47</v>
      </c>
      <c r="B59" s="20" t="s">
        <v>55</v>
      </c>
      <c r="C59" s="41">
        <v>2</v>
      </c>
      <c r="D59" s="16">
        <f t="shared" si="14"/>
        <v>2664</v>
      </c>
      <c r="E59" s="16">
        <v>1.1499999999999999</v>
      </c>
      <c r="F59" s="16">
        <f t="shared" si="3"/>
        <v>3063.6</v>
      </c>
      <c r="G59" s="16">
        <v>0</v>
      </c>
      <c r="H59" s="37">
        <f t="shared" si="15"/>
        <v>6.1</v>
      </c>
    </row>
    <row r="60" spans="1:8" ht="14.25" customHeight="1">
      <c r="A60" s="45">
        <v>48</v>
      </c>
      <c r="B60" s="20" t="s">
        <v>56</v>
      </c>
      <c r="C60" s="41">
        <v>0</v>
      </c>
      <c r="D60" s="16">
        <f t="shared" si="14"/>
        <v>2664</v>
      </c>
      <c r="E60" s="16">
        <v>1</v>
      </c>
      <c r="F60" s="16">
        <f t="shared" si="3"/>
        <v>2664</v>
      </c>
      <c r="G60" s="16">
        <v>0</v>
      </c>
      <c r="H60" s="37">
        <f t="shared" si="15"/>
        <v>0</v>
      </c>
    </row>
    <row r="61" spans="1:8" ht="14.25" customHeight="1">
      <c r="A61" s="45">
        <v>49</v>
      </c>
      <c r="B61" s="20" t="s">
        <v>57</v>
      </c>
      <c r="C61" s="41">
        <v>2</v>
      </c>
      <c r="D61" s="16">
        <f t="shared" si="14"/>
        <v>2664</v>
      </c>
      <c r="E61" s="16">
        <v>1.1000000000000001</v>
      </c>
      <c r="F61" s="16">
        <f t="shared" si="3"/>
        <v>2930.4</v>
      </c>
      <c r="G61" s="16">
        <v>82</v>
      </c>
      <c r="H61" s="37">
        <f t="shared" si="15"/>
        <v>5.9</v>
      </c>
    </row>
    <row r="62" spans="1:8" ht="14.25" customHeight="1">
      <c r="A62" s="45">
        <v>50</v>
      </c>
      <c r="B62" s="20" t="s">
        <v>58</v>
      </c>
      <c r="C62" s="41">
        <v>4</v>
      </c>
      <c r="D62" s="16">
        <f t="shared" si="14"/>
        <v>2664</v>
      </c>
      <c r="E62" s="16">
        <v>1</v>
      </c>
      <c r="F62" s="16">
        <f t="shared" si="3"/>
        <v>2664</v>
      </c>
      <c r="G62" s="16">
        <v>0</v>
      </c>
      <c r="H62" s="37">
        <f t="shared" si="15"/>
        <v>10.7</v>
      </c>
    </row>
    <row r="63" spans="1:8" ht="14.25" customHeight="1">
      <c r="A63" s="45">
        <v>51</v>
      </c>
      <c r="B63" s="20" t="s">
        <v>59</v>
      </c>
      <c r="C63" s="41">
        <v>1</v>
      </c>
      <c r="D63" s="16">
        <f t="shared" si="14"/>
        <v>2664</v>
      </c>
      <c r="E63" s="16">
        <v>1.1499999999999999</v>
      </c>
      <c r="F63" s="16">
        <f t="shared" si="3"/>
        <v>3063.6</v>
      </c>
      <c r="G63" s="16">
        <v>45</v>
      </c>
      <c r="H63" s="37">
        <f t="shared" si="15"/>
        <v>3.1</v>
      </c>
    </row>
    <row r="64" spans="1:8" ht="14.25" customHeight="1">
      <c r="A64" s="45">
        <v>52</v>
      </c>
      <c r="B64" s="20" t="s">
        <v>60</v>
      </c>
      <c r="C64" s="41">
        <v>1</v>
      </c>
      <c r="D64" s="16">
        <f t="shared" si="14"/>
        <v>2664</v>
      </c>
      <c r="E64" s="16">
        <v>1</v>
      </c>
      <c r="F64" s="16">
        <f t="shared" si="3"/>
        <v>2664</v>
      </c>
      <c r="G64" s="16">
        <v>0</v>
      </c>
      <c r="H64" s="37">
        <f t="shared" si="15"/>
        <v>2.7</v>
      </c>
    </row>
    <row r="65" spans="1:8" ht="14.25" customHeight="1">
      <c r="A65" s="45">
        <v>53</v>
      </c>
      <c r="B65" s="20" t="s">
        <v>61</v>
      </c>
      <c r="C65" s="41">
        <v>0</v>
      </c>
      <c r="D65" s="16">
        <f t="shared" si="14"/>
        <v>2664</v>
      </c>
      <c r="E65" s="16">
        <v>1.1499999999999999</v>
      </c>
      <c r="F65" s="16">
        <f t="shared" si="3"/>
        <v>3063.6</v>
      </c>
      <c r="G65" s="16">
        <v>0</v>
      </c>
      <c r="H65" s="37">
        <f t="shared" si="15"/>
        <v>0</v>
      </c>
    </row>
    <row r="66" spans="1:8" ht="14.25" customHeight="1">
      <c r="A66" s="45">
        <v>54</v>
      </c>
      <c r="B66" s="20" t="s">
        <v>62</v>
      </c>
      <c r="C66" s="15">
        <v>5</v>
      </c>
      <c r="D66" s="16">
        <f t="shared" si="14"/>
        <v>2664</v>
      </c>
      <c r="E66" s="16">
        <v>1</v>
      </c>
      <c r="F66" s="16">
        <f t="shared" si="3"/>
        <v>2664</v>
      </c>
      <c r="G66" s="16">
        <v>0</v>
      </c>
      <c r="H66" s="37">
        <f t="shared" si="15"/>
        <v>13.3</v>
      </c>
    </row>
    <row r="67" spans="1:8" ht="14.25" customHeight="1">
      <c r="A67" s="45">
        <v>55</v>
      </c>
      <c r="B67" s="20" t="s">
        <v>63</v>
      </c>
      <c r="C67" s="41">
        <v>6</v>
      </c>
      <c r="D67" s="16">
        <f t="shared" si="14"/>
        <v>2664</v>
      </c>
      <c r="E67" s="16">
        <v>1.0029999999999999</v>
      </c>
      <c r="F67" s="16">
        <f t="shared" si="3"/>
        <v>2671.9919999999997</v>
      </c>
      <c r="G67" s="16">
        <v>36.26</v>
      </c>
      <c r="H67" s="37">
        <f t="shared" si="15"/>
        <v>16.100000000000001</v>
      </c>
    </row>
    <row r="68" spans="1:8" ht="14.25" customHeight="1">
      <c r="A68" s="45">
        <v>56</v>
      </c>
      <c r="B68" s="20" t="s">
        <v>64</v>
      </c>
      <c r="C68" s="41">
        <v>1</v>
      </c>
      <c r="D68" s="16">
        <f t="shared" si="14"/>
        <v>2664</v>
      </c>
      <c r="E68" s="16">
        <v>1</v>
      </c>
      <c r="F68" s="16">
        <f t="shared" si="3"/>
        <v>2664</v>
      </c>
      <c r="G68" s="16">
        <v>0</v>
      </c>
      <c r="H68" s="37">
        <f t="shared" si="15"/>
        <v>2.7</v>
      </c>
    </row>
    <row r="69" spans="1:8" ht="14.25" customHeight="1">
      <c r="A69" s="45"/>
      <c r="B69" s="19" t="s">
        <v>65</v>
      </c>
      <c r="C69" s="12">
        <f>SUM(C70:C75)</f>
        <v>15</v>
      </c>
      <c r="D69" s="16"/>
      <c r="E69" s="11"/>
      <c r="F69" s="16"/>
      <c r="G69" s="11">
        <f t="shared" ref="G69:H69" si="16">SUM(G70:G75)</f>
        <v>155.75</v>
      </c>
      <c r="H69" s="30">
        <f t="shared" si="16"/>
        <v>50.899999999999991</v>
      </c>
    </row>
    <row r="70" spans="1:8" ht="14.25" customHeight="1">
      <c r="A70" s="45">
        <v>57</v>
      </c>
      <c r="B70" s="20" t="s">
        <v>66</v>
      </c>
      <c r="C70" s="41">
        <v>2</v>
      </c>
      <c r="D70" s="16">
        <f t="shared" ref="D70:D75" si="17">ROUND(2404.87*1.055*1.05,1)</f>
        <v>2664</v>
      </c>
      <c r="E70" s="16">
        <v>1.1499999999999999</v>
      </c>
      <c r="F70" s="16">
        <f t="shared" si="3"/>
        <v>3063.6</v>
      </c>
      <c r="G70" s="16">
        <v>70.67</v>
      </c>
      <c r="H70" s="37">
        <f>ROUND(((C70*F70+G70)/1000),1)</f>
        <v>6.2</v>
      </c>
    </row>
    <row r="71" spans="1:8" ht="14.25" customHeight="1">
      <c r="A71" s="45">
        <v>58</v>
      </c>
      <c r="B71" s="20" t="s">
        <v>67</v>
      </c>
      <c r="C71" s="41">
        <v>3</v>
      </c>
      <c r="D71" s="16">
        <f t="shared" si="17"/>
        <v>2664</v>
      </c>
      <c r="E71" s="16">
        <v>1.1519999999999999</v>
      </c>
      <c r="F71" s="16">
        <f t="shared" si="3"/>
        <v>3068.9279999999999</v>
      </c>
      <c r="G71" s="16">
        <v>0</v>
      </c>
      <c r="H71" s="37">
        <f t="shared" ref="H71:H75" si="18">ROUND(((C71*F71+G71)/1000),1)</f>
        <v>9.1999999999999993</v>
      </c>
    </row>
    <row r="72" spans="1:8" ht="14.25" customHeight="1">
      <c r="A72" s="45">
        <v>59</v>
      </c>
      <c r="B72" s="20" t="s">
        <v>68</v>
      </c>
      <c r="C72" s="41">
        <v>2</v>
      </c>
      <c r="D72" s="16">
        <f t="shared" si="17"/>
        <v>2664</v>
      </c>
      <c r="E72" s="16">
        <v>1.1599999999999999</v>
      </c>
      <c r="F72" s="16">
        <f t="shared" si="3"/>
        <v>3090.24</v>
      </c>
      <c r="G72" s="16">
        <v>26</v>
      </c>
      <c r="H72" s="37">
        <f t="shared" si="18"/>
        <v>6.2</v>
      </c>
    </row>
    <row r="73" spans="1:8" ht="14.25" customHeight="1">
      <c r="A73" s="45">
        <v>60</v>
      </c>
      <c r="B73" s="20" t="s">
        <v>69</v>
      </c>
      <c r="C73" s="41">
        <v>2</v>
      </c>
      <c r="D73" s="16">
        <f t="shared" si="17"/>
        <v>2664</v>
      </c>
      <c r="E73" s="16">
        <v>1.5</v>
      </c>
      <c r="F73" s="16">
        <f t="shared" si="3"/>
        <v>3996</v>
      </c>
      <c r="G73" s="16">
        <v>59.08</v>
      </c>
      <c r="H73" s="37">
        <f t="shared" si="18"/>
        <v>8.1</v>
      </c>
    </row>
    <row r="74" spans="1:8" ht="14.25" customHeight="1">
      <c r="A74" s="45">
        <v>61</v>
      </c>
      <c r="B74" s="20" t="s">
        <v>70</v>
      </c>
      <c r="C74" s="41">
        <v>3</v>
      </c>
      <c r="D74" s="16">
        <f t="shared" si="17"/>
        <v>2664</v>
      </c>
      <c r="E74" s="16">
        <v>1.5</v>
      </c>
      <c r="F74" s="16">
        <f t="shared" si="3"/>
        <v>3996</v>
      </c>
      <c r="G74" s="16">
        <v>0</v>
      </c>
      <c r="H74" s="37">
        <f t="shared" si="18"/>
        <v>12</v>
      </c>
    </row>
    <row r="75" spans="1:8" ht="14.25" customHeight="1">
      <c r="A75" s="45">
        <v>62</v>
      </c>
      <c r="B75" s="20" t="s">
        <v>71</v>
      </c>
      <c r="C75" s="41">
        <v>3</v>
      </c>
      <c r="D75" s="16">
        <f t="shared" si="17"/>
        <v>2664</v>
      </c>
      <c r="E75" s="16">
        <v>1.1499999999999999</v>
      </c>
      <c r="F75" s="16">
        <f t="shared" ref="F75:F103" si="19">D75*E75</f>
        <v>3063.6</v>
      </c>
      <c r="G75" s="16">
        <v>0</v>
      </c>
      <c r="H75" s="37">
        <f t="shared" si="18"/>
        <v>9.1999999999999993</v>
      </c>
    </row>
    <row r="76" spans="1:8" ht="14.25" customHeight="1">
      <c r="A76" s="45"/>
      <c r="B76" s="19" t="s">
        <v>72</v>
      </c>
      <c r="C76" s="12">
        <f>SUM(C77:C88)</f>
        <v>31</v>
      </c>
      <c r="D76" s="16"/>
      <c r="E76" s="11"/>
      <c r="F76" s="16"/>
      <c r="G76" s="11">
        <f t="shared" ref="G76:H76" si="20">SUM(G77:G88)</f>
        <v>146.54</v>
      </c>
      <c r="H76" s="30">
        <f t="shared" si="20"/>
        <v>107.7</v>
      </c>
    </row>
    <row r="77" spans="1:8" ht="14.25" customHeight="1">
      <c r="A77" s="45">
        <v>63</v>
      </c>
      <c r="B77" s="20" t="s">
        <v>73</v>
      </c>
      <c r="C77" s="41">
        <v>10</v>
      </c>
      <c r="D77" s="16">
        <f t="shared" ref="D77:D88" si="21">ROUND(2404.87*1.055*1.05,1)</f>
        <v>2664</v>
      </c>
      <c r="E77" s="16">
        <v>1.4</v>
      </c>
      <c r="F77" s="16">
        <f t="shared" si="19"/>
        <v>3729.6</v>
      </c>
      <c r="G77" s="16">
        <v>0</v>
      </c>
      <c r="H77" s="37">
        <f>ROUND(((C77*F77+G77)/1000),1)</f>
        <v>37.299999999999997</v>
      </c>
    </row>
    <row r="78" spans="1:8" ht="14.25" customHeight="1">
      <c r="A78" s="45">
        <v>64</v>
      </c>
      <c r="B78" s="20" t="s">
        <v>74</v>
      </c>
      <c r="C78" s="15">
        <v>2</v>
      </c>
      <c r="D78" s="16">
        <f t="shared" si="21"/>
        <v>2664</v>
      </c>
      <c r="E78" s="16">
        <v>1.21</v>
      </c>
      <c r="F78" s="16">
        <f t="shared" si="19"/>
        <v>3223.44</v>
      </c>
      <c r="G78" s="16">
        <v>0</v>
      </c>
      <c r="H78" s="37">
        <f t="shared" ref="H78:H88" si="22">ROUND(((C78*F78+G78)/1000),1)</f>
        <v>6.4</v>
      </c>
    </row>
    <row r="79" spans="1:8" ht="14.25" customHeight="1">
      <c r="A79" s="45">
        <v>65</v>
      </c>
      <c r="B79" s="20" t="s">
        <v>75</v>
      </c>
      <c r="C79" s="41">
        <v>2</v>
      </c>
      <c r="D79" s="16">
        <f t="shared" si="21"/>
        <v>2664</v>
      </c>
      <c r="E79" s="16">
        <v>1.4</v>
      </c>
      <c r="F79" s="16">
        <f t="shared" si="19"/>
        <v>3729.6</v>
      </c>
      <c r="G79" s="16">
        <v>0</v>
      </c>
      <c r="H79" s="37">
        <f t="shared" si="22"/>
        <v>7.5</v>
      </c>
    </row>
    <row r="80" spans="1:8" ht="14.25" customHeight="1">
      <c r="A80" s="45">
        <v>66</v>
      </c>
      <c r="B80" s="20" t="s">
        <v>76</v>
      </c>
      <c r="C80" s="41">
        <v>2</v>
      </c>
      <c r="D80" s="16">
        <f t="shared" si="21"/>
        <v>2664</v>
      </c>
      <c r="E80" s="16">
        <v>1.3</v>
      </c>
      <c r="F80" s="16">
        <f t="shared" si="19"/>
        <v>3463.2000000000003</v>
      </c>
      <c r="G80" s="16">
        <v>0</v>
      </c>
      <c r="H80" s="37">
        <f t="shared" si="22"/>
        <v>6.9</v>
      </c>
    </row>
    <row r="81" spans="1:8" ht="14.25" customHeight="1">
      <c r="A81" s="45">
        <v>67</v>
      </c>
      <c r="B81" s="20" t="s">
        <v>77</v>
      </c>
      <c r="C81" s="41">
        <v>3</v>
      </c>
      <c r="D81" s="16">
        <f t="shared" si="21"/>
        <v>2664</v>
      </c>
      <c r="E81" s="16">
        <v>1.175</v>
      </c>
      <c r="F81" s="16">
        <f t="shared" si="19"/>
        <v>3130.2000000000003</v>
      </c>
      <c r="G81" s="16">
        <v>0</v>
      </c>
      <c r="H81" s="37">
        <f t="shared" si="22"/>
        <v>9.4</v>
      </c>
    </row>
    <row r="82" spans="1:8" ht="14.25" customHeight="1">
      <c r="A82" s="45">
        <v>68</v>
      </c>
      <c r="B82" s="20" t="s">
        <v>78</v>
      </c>
      <c r="C82" s="41">
        <v>2</v>
      </c>
      <c r="D82" s="16">
        <f t="shared" si="21"/>
        <v>2664</v>
      </c>
      <c r="E82" s="16">
        <v>1.25</v>
      </c>
      <c r="F82" s="16">
        <f t="shared" si="19"/>
        <v>3330</v>
      </c>
      <c r="G82" s="16">
        <v>0</v>
      </c>
      <c r="H82" s="37">
        <f t="shared" si="22"/>
        <v>6.7</v>
      </c>
    </row>
    <row r="83" spans="1:8" ht="14.25" customHeight="1">
      <c r="A83" s="45">
        <v>69</v>
      </c>
      <c r="B83" s="20" t="s">
        <v>79</v>
      </c>
      <c r="C83" s="41">
        <v>0</v>
      </c>
      <c r="D83" s="16">
        <f t="shared" si="21"/>
        <v>2664</v>
      </c>
      <c r="E83" s="16">
        <v>1.23</v>
      </c>
      <c r="F83" s="16">
        <f t="shared" si="19"/>
        <v>3276.72</v>
      </c>
      <c r="G83" s="16">
        <v>0</v>
      </c>
      <c r="H83" s="37">
        <f t="shared" si="22"/>
        <v>0</v>
      </c>
    </row>
    <row r="84" spans="1:8" ht="14.25" customHeight="1">
      <c r="A84" s="45">
        <v>70</v>
      </c>
      <c r="B84" s="20" t="s">
        <v>80</v>
      </c>
      <c r="C84" s="41">
        <v>3</v>
      </c>
      <c r="D84" s="16">
        <f t="shared" si="21"/>
        <v>2664</v>
      </c>
      <c r="E84" s="16">
        <v>1.3</v>
      </c>
      <c r="F84" s="16">
        <f t="shared" si="19"/>
        <v>3463.2000000000003</v>
      </c>
      <c r="G84" s="16">
        <v>0</v>
      </c>
      <c r="H84" s="37">
        <f t="shared" si="22"/>
        <v>10.4</v>
      </c>
    </row>
    <row r="85" spans="1:8" ht="14.25" customHeight="1">
      <c r="A85" s="45">
        <v>71</v>
      </c>
      <c r="B85" s="20" t="s">
        <v>81</v>
      </c>
      <c r="C85" s="41">
        <v>1</v>
      </c>
      <c r="D85" s="16">
        <f t="shared" si="21"/>
        <v>2664</v>
      </c>
      <c r="E85" s="16">
        <v>1.2</v>
      </c>
      <c r="F85" s="16">
        <f t="shared" si="19"/>
        <v>3196.7999999999997</v>
      </c>
      <c r="G85" s="16">
        <v>0</v>
      </c>
      <c r="H85" s="37">
        <f t="shared" si="22"/>
        <v>3.2</v>
      </c>
    </row>
    <row r="86" spans="1:8" ht="14.25" customHeight="1">
      <c r="A86" s="45">
        <v>72</v>
      </c>
      <c r="B86" s="20" t="s">
        <v>82</v>
      </c>
      <c r="C86" s="41">
        <v>2</v>
      </c>
      <c r="D86" s="16">
        <f t="shared" si="21"/>
        <v>2664</v>
      </c>
      <c r="E86" s="16">
        <v>1.1499999999999999</v>
      </c>
      <c r="F86" s="16">
        <f t="shared" si="19"/>
        <v>3063.6</v>
      </c>
      <c r="G86" s="16">
        <v>0</v>
      </c>
      <c r="H86" s="37">
        <f t="shared" si="22"/>
        <v>6.1</v>
      </c>
    </row>
    <row r="87" spans="1:8" ht="14.25" customHeight="1">
      <c r="A87" s="45">
        <v>73</v>
      </c>
      <c r="B87" s="20" t="s">
        <v>83</v>
      </c>
      <c r="C87" s="15">
        <v>1</v>
      </c>
      <c r="D87" s="16">
        <f t="shared" si="21"/>
        <v>2664</v>
      </c>
      <c r="E87" s="16">
        <v>1.4</v>
      </c>
      <c r="F87" s="16">
        <f t="shared" si="19"/>
        <v>3729.6</v>
      </c>
      <c r="G87" s="16">
        <v>0</v>
      </c>
      <c r="H87" s="37">
        <f t="shared" si="22"/>
        <v>3.7</v>
      </c>
    </row>
    <row r="88" spans="1:8" ht="14.25" customHeight="1">
      <c r="A88" s="45">
        <v>74</v>
      </c>
      <c r="B88" s="20" t="s">
        <v>84</v>
      </c>
      <c r="C88" s="41">
        <v>3</v>
      </c>
      <c r="D88" s="16">
        <f t="shared" si="21"/>
        <v>2664</v>
      </c>
      <c r="E88" s="16">
        <v>1.24</v>
      </c>
      <c r="F88" s="16">
        <f t="shared" si="19"/>
        <v>3303.36</v>
      </c>
      <c r="G88" s="16">
        <v>146.54</v>
      </c>
      <c r="H88" s="37">
        <f t="shared" si="22"/>
        <v>10.1</v>
      </c>
    </row>
    <row r="89" spans="1:8" ht="14.25" customHeight="1">
      <c r="A89" s="45"/>
      <c r="B89" s="19" t="s">
        <v>85</v>
      </c>
      <c r="C89" s="12">
        <f>SUM(C90:C98)</f>
        <v>23</v>
      </c>
      <c r="D89" s="16"/>
      <c r="E89" s="11"/>
      <c r="F89" s="16"/>
      <c r="G89" s="11">
        <f t="shared" ref="G89:H89" si="23">SUM(G90:G98)</f>
        <v>152.97000000000003</v>
      </c>
      <c r="H89" s="30">
        <f t="shared" si="23"/>
        <v>84.399999999999991</v>
      </c>
    </row>
    <row r="90" spans="1:8" ht="14.25" customHeight="1">
      <c r="A90" s="45">
        <v>75</v>
      </c>
      <c r="B90" s="20" t="s">
        <v>86</v>
      </c>
      <c r="C90" s="41">
        <v>2</v>
      </c>
      <c r="D90" s="16">
        <f t="shared" ref="D90:D98" si="24">ROUND(2404.87*1.055*1.05,1)</f>
        <v>2664</v>
      </c>
      <c r="E90" s="16">
        <v>1.4</v>
      </c>
      <c r="F90" s="16">
        <f t="shared" si="19"/>
        <v>3729.6</v>
      </c>
      <c r="G90" s="16">
        <v>9.56</v>
      </c>
      <c r="H90" s="37">
        <f>ROUND(((C90*F90+G90)/1000),1)</f>
        <v>7.5</v>
      </c>
    </row>
    <row r="91" spans="1:8" ht="14.25" customHeight="1">
      <c r="A91" s="45">
        <v>76</v>
      </c>
      <c r="B91" s="20" t="s">
        <v>87</v>
      </c>
      <c r="C91" s="41">
        <v>5</v>
      </c>
      <c r="D91" s="16">
        <f t="shared" si="24"/>
        <v>2664</v>
      </c>
      <c r="E91" s="16">
        <v>1.2</v>
      </c>
      <c r="F91" s="16">
        <f t="shared" si="19"/>
        <v>3196.7999999999997</v>
      </c>
      <c r="G91" s="16">
        <v>78.790000000000006</v>
      </c>
      <c r="H91" s="37">
        <f t="shared" ref="H91:H98" si="25">ROUND(((C91*F91+G91)/1000),1)</f>
        <v>16.100000000000001</v>
      </c>
    </row>
    <row r="92" spans="1:8" ht="14.25" customHeight="1">
      <c r="A92" s="45">
        <v>77</v>
      </c>
      <c r="B92" s="20" t="s">
        <v>88</v>
      </c>
      <c r="C92" s="41">
        <v>4</v>
      </c>
      <c r="D92" s="16">
        <f t="shared" si="24"/>
        <v>2664</v>
      </c>
      <c r="E92" s="16">
        <v>1.27</v>
      </c>
      <c r="F92" s="16">
        <f t="shared" si="19"/>
        <v>3383.28</v>
      </c>
      <c r="G92" s="16">
        <v>0</v>
      </c>
      <c r="H92" s="37">
        <f t="shared" si="25"/>
        <v>13.5</v>
      </c>
    </row>
    <row r="93" spans="1:8" ht="14.25" customHeight="1">
      <c r="A93" s="45">
        <v>78</v>
      </c>
      <c r="B93" s="20" t="s">
        <v>89</v>
      </c>
      <c r="C93" s="41">
        <v>3</v>
      </c>
      <c r="D93" s="16">
        <f t="shared" si="24"/>
        <v>2664</v>
      </c>
      <c r="E93" s="16">
        <v>1.3</v>
      </c>
      <c r="F93" s="16">
        <f t="shared" si="19"/>
        <v>3463.2000000000003</v>
      </c>
      <c r="G93" s="16">
        <v>10.23</v>
      </c>
      <c r="H93" s="37">
        <f t="shared" si="25"/>
        <v>10.4</v>
      </c>
    </row>
    <row r="94" spans="1:8" ht="14.25" customHeight="1">
      <c r="A94" s="45">
        <v>79</v>
      </c>
      <c r="B94" s="20" t="s">
        <v>90</v>
      </c>
      <c r="C94" s="15">
        <v>3</v>
      </c>
      <c r="D94" s="16">
        <f t="shared" si="24"/>
        <v>2664</v>
      </c>
      <c r="E94" s="16">
        <v>1.6</v>
      </c>
      <c r="F94" s="16">
        <f t="shared" si="19"/>
        <v>4262.4000000000005</v>
      </c>
      <c r="G94" s="16">
        <v>54.39</v>
      </c>
      <c r="H94" s="37">
        <f t="shared" si="25"/>
        <v>12.8</v>
      </c>
    </row>
    <row r="95" spans="1:8" ht="14.25" customHeight="1">
      <c r="A95" s="45">
        <v>80</v>
      </c>
      <c r="B95" s="20" t="s">
        <v>91</v>
      </c>
      <c r="C95" s="41">
        <v>1</v>
      </c>
      <c r="D95" s="16">
        <f>ROUND(2404.87*1.055*1.05,2)</f>
        <v>2663.99</v>
      </c>
      <c r="E95" s="16">
        <v>1.7</v>
      </c>
      <c r="F95" s="16">
        <f t="shared" si="19"/>
        <v>4528.7829999999994</v>
      </c>
      <c r="G95" s="16">
        <v>0</v>
      </c>
      <c r="H95" s="37">
        <f t="shared" si="25"/>
        <v>4.5</v>
      </c>
    </row>
    <row r="96" spans="1:8" ht="14.25" customHeight="1">
      <c r="A96" s="45">
        <v>81</v>
      </c>
      <c r="B96" s="20" t="s">
        <v>92</v>
      </c>
      <c r="C96" s="41">
        <v>2</v>
      </c>
      <c r="D96" s="16">
        <f t="shared" si="24"/>
        <v>2664</v>
      </c>
      <c r="E96" s="16">
        <v>1.4</v>
      </c>
      <c r="F96" s="16">
        <f t="shared" si="19"/>
        <v>3729.6</v>
      </c>
      <c r="G96" s="16">
        <v>0</v>
      </c>
      <c r="H96" s="37">
        <f t="shared" si="25"/>
        <v>7.5</v>
      </c>
    </row>
    <row r="97" spans="1:8" ht="14.25" customHeight="1">
      <c r="A97" s="45">
        <v>82</v>
      </c>
      <c r="B97" s="20" t="s">
        <v>93</v>
      </c>
      <c r="C97" s="41">
        <v>2</v>
      </c>
      <c r="D97" s="16">
        <f t="shared" si="24"/>
        <v>2664</v>
      </c>
      <c r="E97" s="16">
        <v>1.27</v>
      </c>
      <c r="F97" s="16">
        <f t="shared" si="19"/>
        <v>3383.28</v>
      </c>
      <c r="G97" s="16">
        <v>0</v>
      </c>
      <c r="H97" s="37">
        <f t="shared" si="25"/>
        <v>6.8</v>
      </c>
    </row>
    <row r="98" spans="1:8" ht="14.25" customHeight="1">
      <c r="A98" s="45">
        <v>83</v>
      </c>
      <c r="B98" s="20" t="s">
        <v>94</v>
      </c>
      <c r="C98" s="41">
        <v>1</v>
      </c>
      <c r="D98" s="16">
        <f t="shared" si="24"/>
        <v>2664</v>
      </c>
      <c r="E98" s="16">
        <v>2</v>
      </c>
      <c r="F98" s="16">
        <f t="shared" si="19"/>
        <v>5328</v>
      </c>
      <c r="G98" s="16">
        <v>0</v>
      </c>
      <c r="H98" s="37">
        <f t="shared" si="25"/>
        <v>5.3</v>
      </c>
    </row>
    <row r="99" spans="1:8" ht="14.25" customHeight="1">
      <c r="A99" s="45"/>
      <c r="B99" s="19" t="s">
        <v>127</v>
      </c>
      <c r="C99" s="25">
        <f>SUM(C100:C101)</f>
        <v>176</v>
      </c>
      <c r="D99" s="16"/>
      <c r="E99" s="29"/>
      <c r="F99" s="16"/>
      <c r="G99" s="29">
        <f t="shared" ref="G99:H99" si="26">SUM(G100:G101)</f>
        <v>6177.0300000000007</v>
      </c>
      <c r="H99" s="33">
        <f t="shared" si="26"/>
        <v>475</v>
      </c>
    </row>
    <row r="100" spans="1:8" ht="14.25" customHeight="1">
      <c r="A100" s="45">
        <v>84</v>
      </c>
      <c r="B100" s="20" t="s">
        <v>128</v>
      </c>
      <c r="C100" s="15">
        <v>91</v>
      </c>
      <c r="D100" s="16">
        <f t="shared" ref="D100:D101" si="27">ROUND(2404.87*1.055*1.05,1)</f>
        <v>2664</v>
      </c>
      <c r="E100" s="16">
        <v>1</v>
      </c>
      <c r="F100" s="16">
        <f t="shared" ref="F100:F101" si="28">D100*E100</f>
        <v>2664</v>
      </c>
      <c r="G100" s="16">
        <v>3585</v>
      </c>
      <c r="H100" s="37">
        <f>ROUND(((C100*F100+G100)/1000),1)</f>
        <v>246</v>
      </c>
    </row>
    <row r="101" spans="1:8" ht="14.25" customHeight="1">
      <c r="A101" s="45">
        <v>85</v>
      </c>
      <c r="B101" s="20" t="s">
        <v>129</v>
      </c>
      <c r="C101" s="15">
        <v>85</v>
      </c>
      <c r="D101" s="16">
        <f t="shared" si="27"/>
        <v>2664</v>
      </c>
      <c r="E101" s="16">
        <v>1</v>
      </c>
      <c r="F101" s="16">
        <f t="shared" si="28"/>
        <v>2664</v>
      </c>
      <c r="G101" s="16">
        <v>2592.0300000000002</v>
      </c>
      <c r="H101" s="37">
        <f>ROUND(((C101*F101+G101)/1000),1)</f>
        <v>229</v>
      </c>
    </row>
    <row r="102" spans="1:8" ht="14.25" customHeight="1">
      <c r="A102" s="45"/>
      <c r="B102" s="19" t="s">
        <v>95</v>
      </c>
      <c r="C102" s="12">
        <f>C103</f>
        <v>0</v>
      </c>
      <c r="D102" s="16"/>
      <c r="E102" s="11"/>
      <c r="F102" s="16"/>
      <c r="G102" s="11">
        <f t="shared" ref="G102:H102" si="29">G103</f>
        <v>0</v>
      </c>
      <c r="H102" s="30">
        <f t="shared" si="29"/>
        <v>0</v>
      </c>
    </row>
    <row r="103" spans="1:8" ht="14.25" customHeight="1">
      <c r="A103" s="46">
        <v>86</v>
      </c>
      <c r="B103" s="20" t="s">
        <v>95</v>
      </c>
      <c r="C103" s="15">
        <v>0</v>
      </c>
      <c r="D103" s="16">
        <f>ROUND(2404.87*1.055*1.05,1)</f>
        <v>2664</v>
      </c>
      <c r="E103" s="16">
        <v>1.4</v>
      </c>
      <c r="F103" s="16">
        <f t="shared" si="19"/>
        <v>3729.6</v>
      </c>
      <c r="G103" s="16">
        <v>0</v>
      </c>
      <c r="H103" s="37">
        <f>ROUND(((C103*F103+G103)/1000),1)</f>
        <v>0</v>
      </c>
    </row>
  </sheetData>
  <mergeCells count="7">
    <mergeCell ref="A2:H2"/>
    <mergeCell ref="A3:A4"/>
    <mergeCell ref="B3:B4"/>
    <mergeCell ref="C3:C4"/>
    <mergeCell ref="D3:F3"/>
    <mergeCell ref="G3:G4"/>
    <mergeCell ref="H3:H4"/>
  </mergeCells>
  <pageMargins left="0.59" right="0.59" top="0.79" bottom="0.79" header="0.31" footer="0.31"/>
  <pageSetup paperSize="9" scale="9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3"/>
  <sheetViews>
    <sheetView zoomScaleNormal="100" workbookViewId="0">
      <pane ySplit="4" topLeftCell="A85" activePane="bottomLeft" state="frozen"/>
      <selection pane="bottomLeft" activeCell="D103" sqref="D103"/>
    </sheetView>
  </sheetViews>
  <sheetFormatPr defaultRowHeight="12.75"/>
  <cols>
    <col min="1" max="1" width="4" customWidth="1"/>
    <col min="2" max="2" width="33.7109375" customWidth="1"/>
    <col min="3" max="3" width="16.42578125" style="28" customWidth="1"/>
    <col min="4" max="4" width="16.5703125" customWidth="1"/>
    <col min="5" max="5" width="12.5703125" customWidth="1"/>
    <col min="6" max="6" width="20.42578125" customWidth="1"/>
    <col min="7" max="7" width="20.28515625" customWidth="1"/>
    <col min="8" max="8" width="22.5703125" customWidth="1"/>
  </cols>
  <sheetData>
    <row r="1" spans="1:9" ht="18" customHeight="1">
      <c r="A1" s="1"/>
      <c r="B1" s="1"/>
      <c r="C1" s="26"/>
      <c r="D1" s="1"/>
      <c r="E1" s="1"/>
      <c r="F1" s="1"/>
      <c r="G1" s="1"/>
      <c r="H1" s="2" t="s">
        <v>124</v>
      </c>
      <c r="I1" s="53"/>
    </row>
    <row r="2" spans="1:9" ht="80.25" customHeight="1">
      <c r="A2" s="59" t="s">
        <v>125</v>
      </c>
      <c r="B2" s="59"/>
      <c r="C2" s="59"/>
      <c r="D2" s="59"/>
      <c r="E2" s="59"/>
      <c r="F2" s="59"/>
      <c r="G2" s="59"/>
      <c r="H2" s="59"/>
      <c r="I2" s="1"/>
    </row>
    <row r="3" spans="1:9" ht="26.25" customHeight="1">
      <c r="A3" s="60" t="s">
        <v>98</v>
      </c>
      <c r="B3" s="60" t="s">
        <v>3</v>
      </c>
      <c r="C3" s="62" t="s">
        <v>121</v>
      </c>
      <c r="D3" s="64" t="s">
        <v>100</v>
      </c>
      <c r="E3" s="65"/>
      <c r="F3" s="66"/>
      <c r="G3" s="60" t="s">
        <v>101</v>
      </c>
      <c r="H3" s="60" t="s">
        <v>135</v>
      </c>
      <c r="I3" s="1"/>
    </row>
    <row r="4" spans="1:9" ht="134.25" customHeight="1">
      <c r="A4" s="61"/>
      <c r="B4" s="61"/>
      <c r="C4" s="63"/>
      <c r="D4" s="6" t="s">
        <v>126</v>
      </c>
      <c r="E4" s="6" t="s">
        <v>103</v>
      </c>
      <c r="F4" s="6" t="s">
        <v>104</v>
      </c>
      <c r="G4" s="61"/>
      <c r="H4" s="67"/>
      <c r="I4" s="1"/>
    </row>
    <row r="5" spans="1:9">
      <c r="A5" s="7">
        <v>1</v>
      </c>
      <c r="B5" s="8">
        <v>2</v>
      </c>
      <c r="C5" s="27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1"/>
    </row>
    <row r="6" spans="1:9" ht="15" customHeight="1">
      <c r="A6" s="18"/>
      <c r="B6" s="19" t="s">
        <v>4</v>
      </c>
      <c r="C6" s="17">
        <f>C8+C27+C39+C47+C54+C69+C76+C89+C99+C102</f>
        <v>9619</v>
      </c>
      <c r="D6" s="38"/>
      <c r="E6" s="38"/>
      <c r="F6" s="38"/>
      <c r="G6" s="38">
        <f t="shared" ref="G6:H6" si="0">G8+G27+G39+G47+G54+G69+G76+G89+G99+G102</f>
        <v>79450.582500000004</v>
      </c>
      <c r="H6" s="39">
        <f t="shared" si="0"/>
        <v>5585</v>
      </c>
      <c r="I6" s="54"/>
    </row>
    <row r="7" spans="1:9" ht="13.5" customHeight="1">
      <c r="A7" s="18"/>
      <c r="B7" s="19"/>
      <c r="C7" s="14"/>
      <c r="D7" s="13"/>
      <c r="E7" s="13"/>
      <c r="F7" s="13"/>
      <c r="G7" s="13"/>
      <c r="H7" s="31"/>
      <c r="I7" s="1"/>
    </row>
    <row r="8" spans="1:9" ht="15" customHeight="1">
      <c r="A8" s="18"/>
      <c r="B8" s="19" t="s">
        <v>5</v>
      </c>
      <c r="C8" s="12">
        <f>SUM(C9:C26)</f>
        <v>56</v>
      </c>
      <c r="D8" s="11"/>
      <c r="E8" s="11"/>
      <c r="F8" s="11"/>
      <c r="G8" s="11">
        <f t="shared" ref="G8:H8" si="1">SUM(G9:G26)</f>
        <v>16</v>
      </c>
      <c r="H8" s="30">
        <f t="shared" si="1"/>
        <v>31.800000000000004</v>
      </c>
      <c r="I8" s="1"/>
    </row>
    <row r="9" spans="1:9" ht="15" customHeight="1">
      <c r="A9" s="45">
        <v>1</v>
      </c>
      <c r="B9" s="20" t="s">
        <v>6</v>
      </c>
      <c r="C9" s="41">
        <v>2</v>
      </c>
      <c r="D9" s="16">
        <f>ROUND(515.33*1.055*1.05,2)</f>
        <v>570.86</v>
      </c>
      <c r="E9" s="16">
        <v>1</v>
      </c>
      <c r="F9" s="16">
        <f>D9*E9</f>
        <v>570.86</v>
      </c>
      <c r="G9" s="16">
        <v>0</v>
      </c>
      <c r="H9" s="37">
        <f>ROUND(((C9*F9+G9)/1000),1)</f>
        <v>1.1000000000000001</v>
      </c>
    </row>
    <row r="10" spans="1:9" ht="15" customHeight="1">
      <c r="A10" s="45">
        <v>2</v>
      </c>
      <c r="B10" s="20" t="s">
        <v>7</v>
      </c>
      <c r="C10" s="41">
        <v>1</v>
      </c>
      <c r="D10" s="16">
        <f t="shared" ref="D10:D26" si="2">ROUND(515.33*1.055*1.05,2)</f>
        <v>570.86</v>
      </c>
      <c r="E10" s="16">
        <v>1</v>
      </c>
      <c r="F10" s="16">
        <f t="shared" ref="F10:F74" si="3">D10*E10</f>
        <v>570.86</v>
      </c>
      <c r="G10" s="16">
        <v>0</v>
      </c>
      <c r="H10" s="37">
        <f t="shared" ref="H10:H26" si="4">ROUND(((C10*F10+G10)/1000),1)</f>
        <v>0.6</v>
      </c>
    </row>
    <row r="11" spans="1:9" ht="15" customHeight="1">
      <c r="A11" s="45">
        <v>3</v>
      </c>
      <c r="B11" s="20" t="s">
        <v>8</v>
      </c>
      <c r="C11" s="41">
        <v>1</v>
      </c>
      <c r="D11" s="16">
        <f t="shared" si="2"/>
        <v>570.86</v>
      </c>
      <c r="E11" s="16">
        <v>1</v>
      </c>
      <c r="F11" s="16">
        <f t="shared" si="3"/>
        <v>570.86</v>
      </c>
      <c r="G11" s="16">
        <v>0</v>
      </c>
      <c r="H11" s="37">
        <f t="shared" si="4"/>
        <v>0.6</v>
      </c>
    </row>
    <row r="12" spans="1:9" ht="15" customHeight="1">
      <c r="A12" s="45">
        <v>4</v>
      </c>
      <c r="B12" s="20" t="s">
        <v>9</v>
      </c>
      <c r="C12" s="15">
        <v>3</v>
      </c>
      <c r="D12" s="16">
        <f t="shared" si="2"/>
        <v>570.86</v>
      </c>
      <c r="E12" s="16">
        <v>1</v>
      </c>
      <c r="F12" s="16">
        <f t="shared" si="3"/>
        <v>570.86</v>
      </c>
      <c r="G12" s="16">
        <v>0</v>
      </c>
      <c r="H12" s="37">
        <f t="shared" si="4"/>
        <v>1.7</v>
      </c>
    </row>
    <row r="13" spans="1:9" ht="15" customHeight="1">
      <c r="A13" s="45">
        <v>5</v>
      </c>
      <c r="B13" s="20" t="s">
        <v>10</v>
      </c>
      <c r="C13" s="41">
        <v>1</v>
      </c>
      <c r="D13" s="16">
        <f t="shared" si="2"/>
        <v>570.86</v>
      </c>
      <c r="E13" s="16">
        <v>1</v>
      </c>
      <c r="F13" s="16">
        <f t="shared" si="3"/>
        <v>570.86</v>
      </c>
      <c r="G13" s="16">
        <v>0</v>
      </c>
      <c r="H13" s="37">
        <f t="shared" si="4"/>
        <v>0.6</v>
      </c>
    </row>
    <row r="14" spans="1:9" ht="15" customHeight="1">
      <c r="A14" s="45">
        <v>6</v>
      </c>
      <c r="B14" s="20" t="s">
        <v>11</v>
      </c>
      <c r="C14" s="41">
        <v>10</v>
      </c>
      <c r="D14" s="16">
        <f t="shared" si="2"/>
        <v>570.86</v>
      </c>
      <c r="E14" s="16">
        <v>1</v>
      </c>
      <c r="F14" s="16">
        <f t="shared" si="3"/>
        <v>570.86</v>
      </c>
      <c r="G14" s="16">
        <v>0</v>
      </c>
      <c r="H14" s="37">
        <f t="shared" si="4"/>
        <v>5.7</v>
      </c>
    </row>
    <row r="15" spans="1:9" ht="15" customHeight="1">
      <c r="A15" s="45">
        <v>7</v>
      </c>
      <c r="B15" s="20" t="s">
        <v>12</v>
      </c>
      <c r="C15" s="41">
        <v>7</v>
      </c>
      <c r="D15" s="16">
        <f t="shared" si="2"/>
        <v>570.86</v>
      </c>
      <c r="E15" s="16">
        <v>1</v>
      </c>
      <c r="F15" s="16">
        <f t="shared" si="3"/>
        <v>570.86</v>
      </c>
      <c r="G15" s="16">
        <v>0</v>
      </c>
      <c r="H15" s="37">
        <f t="shared" si="4"/>
        <v>4</v>
      </c>
    </row>
    <row r="16" spans="1:9" ht="15" customHeight="1">
      <c r="A16" s="45">
        <v>8</v>
      </c>
      <c r="B16" s="20" t="s">
        <v>13</v>
      </c>
      <c r="C16" s="41">
        <v>2</v>
      </c>
      <c r="D16" s="16">
        <f t="shared" si="2"/>
        <v>570.86</v>
      </c>
      <c r="E16" s="16">
        <v>1</v>
      </c>
      <c r="F16" s="16">
        <f t="shared" si="3"/>
        <v>570.86</v>
      </c>
      <c r="G16" s="16">
        <v>0</v>
      </c>
      <c r="H16" s="37">
        <f t="shared" si="4"/>
        <v>1.1000000000000001</v>
      </c>
    </row>
    <row r="17" spans="1:9" ht="15" customHeight="1">
      <c r="A17" s="45">
        <v>9</v>
      </c>
      <c r="B17" s="20" t="s">
        <v>14</v>
      </c>
      <c r="C17" s="41">
        <v>2</v>
      </c>
      <c r="D17" s="16">
        <f t="shared" si="2"/>
        <v>570.86</v>
      </c>
      <c r="E17" s="16">
        <v>1</v>
      </c>
      <c r="F17" s="16">
        <f t="shared" si="3"/>
        <v>570.86</v>
      </c>
      <c r="G17" s="16">
        <v>0</v>
      </c>
      <c r="H17" s="37">
        <f t="shared" si="4"/>
        <v>1.1000000000000001</v>
      </c>
    </row>
    <row r="18" spans="1:9" ht="15" customHeight="1">
      <c r="A18" s="45">
        <v>10</v>
      </c>
      <c r="B18" s="20" t="s">
        <v>15</v>
      </c>
      <c r="C18" s="41">
        <v>9</v>
      </c>
      <c r="D18" s="16">
        <f t="shared" si="2"/>
        <v>570.86</v>
      </c>
      <c r="E18" s="16">
        <v>1</v>
      </c>
      <c r="F18" s="16">
        <f t="shared" si="3"/>
        <v>570.86</v>
      </c>
      <c r="G18" s="16">
        <v>0</v>
      </c>
      <c r="H18" s="37">
        <f t="shared" si="4"/>
        <v>5.0999999999999996</v>
      </c>
    </row>
    <row r="19" spans="1:9" ht="15" customHeight="1">
      <c r="A19" s="45">
        <v>11</v>
      </c>
      <c r="B19" s="20" t="s">
        <v>16</v>
      </c>
      <c r="C19" s="41">
        <v>3</v>
      </c>
      <c r="D19" s="16">
        <f t="shared" si="2"/>
        <v>570.86</v>
      </c>
      <c r="E19" s="16">
        <v>1</v>
      </c>
      <c r="F19" s="16">
        <f t="shared" si="3"/>
        <v>570.86</v>
      </c>
      <c r="G19" s="16">
        <v>0</v>
      </c>
      <c r="H19" s="37">
        <f t="shared" si="4"/>
        <v>1.7</v>
      </c>
    </row>
    <row r="20" spans="1:9" ht="15" customHeight="1">
      <c r="A20" s="45">
        <v>12</v>
      </c>
      <c r="B20" s="20" t="s">
        <v>17</v>
      </c>
      <c r="C20" s="41">
        <v>2</v>
      </c>
      <c r="D20" s="16">
        <f t="shared" si="2"/>
        <v>570.86</v>
      </c>
      <c r="E20" s="16">
        <v>1</v>
      </c>
      <c r="F20" s="16">
        <f t="shared" si="3"/>
        <v>570.86</v>
      </c>
      <c r="G20" s="16">
        <v>0</v>
      </c>
      <c r="H20" s="37">
        <f t="shared" si="4"/>
        <v>1.1000000000000001</v>
      </c>
    </row>
    <row r="21" spans="1:9" ht="15" customHeight="1">
      <c r="A21" s="45">
        <v>13</v>
      </c>
      <c r="B21" s="20" t="s">
        <v>18</v>
      </c>
      <c r="C21" s="41">
        <v>2</v>
      </c>
      <c r="D21" s="16">
        <f t="shared" si="2"/>
        <v>570.86</v>
      </c>
      <c r="E21" s="16">
        <v>1</v>
      </c>
      <c r="F21" s="16">
        <f t="shared" si="3"/>
        <v>570.86</v>
      </c>
      <c r="G21" s="16">
        <v>0</v>
      </c>
      <c r="H21" s="37">
        <f t="shared" si="4"/>
        <v>1.1000000000000001</v>
      </c>
    </row>
    <row r="22" spans="1:9" ht="15" customHeight="1">
      <c r="A22" s="45">
        <v>14</v>
      </c>
      <c r="B22" s="20" t="s">
        <v>19</v>
      </c>
      <c r="C22" s="41">
        <v>2</v>
      </c>
      <c r="D22" s="16">
        <f t="shared" si="2"/>
        <v>570.86</v>
      </c>
      <c r="E22" s="16">
        <v>1</v>
      </c>
      <c r="F22" s="16">
        <f t="shared" si="3"/>
        <v>570.86</v>
      </c>
      <c r="G22" s="16">
        <v>16</v>
      </c>
      <c r="H22" s="37">
        <f t="shared" si="4"/>
        <v>1.2</v>
      </c>
    </row>
    <row r="23" spans="1:9" ht="15" customHeight="1">
      <c r="A23" s="45">
        <v>15</v>
      </c>
      <c r="B23" s="20" t="s">
        <v>20</v>
      </c>
      <c r="C23" s="41">
        <v>2</v>
      </c>
      <c r="D23" s="16">
        <f t="shared" si="2"/>
        <v>570.86</v>
      </c>
      <c r="E23" s="16">
        <v>1</v>
      </c>
      <c r="F23" s="16">
        <f t="shared" si="3"/>
        <v>570.86</v>
      </c>
      <c r="G23" s="16">
        <v>0</v>
      </c>
      <c r="H23" s="37">
        <f t="shared" si="4"/>
        <v>1.1000000000000001</v>
      </c>
    </row>
    <row r="24" spans="1:9" ht="15" customHeight="1">
      <c r="A24" s="45">
        <v>16</v>
      </c>
      <c r="B24" s="20" t="s">
        <v>21</v>
      </c>
      <c r="C24" s="41">
        <v>0</v>
      </c>
      <c r="D24" s="16">
        <f t="shared" si="2"/>
        <v>570.86</v>
      </c>
      <c r="E24" s="16">
        <v>1</v>
      </c>
      <c r="F24" s="16">
        <f t="shared" si="3"/>
        <v>570.86</v>
      </c>
      <c r="G24" s="16">
        <v>0</v>
      </c>
      <c r="H24" s="37">
        <f t="shared" si="4"/>
        <v>0</v>
      </c>
    </row>
    <row r="25" spans="1:9" ht="15" customHeight="1">
      <c r="A25" s="45">
        <v>17</v>
      </c>
      <c r="B25" s="20" t="s">
        <v>22</v>
      </c>
      <c r="C25" s="41">
        <v>2</v>
      </c>
      <c r="D25" s="16">
        <f t="shared" si="2"/>
        <v>570.86</v>
      </c>
      <c r="E25" s="16">
        <v>1</v>
      </c>
      <c r="F25" s="16">
        <f t="shared" si="3"/>
        <v>570.86</v>
      </c>
      <c r="G25" s="16">
        <v>0</v>
      </c>
      <c r="H25" s="37">
        <f t="shared" si="4"/>
        <v>1.1000000000000001</v>
      </c>
    </row>
    <row r="26" spans="1:9" ht="15" customHeight="1">
      <c r="A26" s="45">
        <v>18</v>
      </c>
      <c r="B26" s="20" t="s">
        <v>23</v>
      </c>
      <c r="C26" s="41">
        <v>5</v>
      </c>
      <c r="D26" s="16">
        <f t="shared" si="2"/>
        <v>570.86</v>
      </c>
      <c r="E26" s="16">
        <v>1</v>
      </c>
      <c r="F26" s="16">
        <f t="shared" si="3"/>
        <v>570.86</v>
      </c>
      <c r="G26" s="16">
        <v>0</v>
      </c>
      <c r="H26" s="37">
        <f t="shared" si="4"/>
        <v>2.9</v>
      </c>
    </row>
    <row r="27" spans="1:9" ht="15" customHeight="1">
      <c r="A27" s="45"/>
      <c r="B27" s="19" t="s">
        <v>24</v>
      </c>
      <c r="C27" s="12">
        <f>SUM(C28:C38)</f>
        <v>20</v>
      </c>
      <c r="D27" s="16"/>
      <c r="E27" s="11"/>
      <c r="F27" s="16"/>
      <c r="G27" s="11">
        <f t="shared" ref="G27:H27" si="5">SUM(G28:G38)</f>
        <v>52.03</v>
      </c>
      <c r="H27" s="30">
        <f t="shared" si="5"/>
        <v>13.599999999999998</v>
      </c>
      <c r="I27" s="1"/>
    </row>
    <row r="28" spans="1:9" ht="15" customHeight="1">
      <c r="A28" s="45">
        <v>19</v>
      </c>
      <c r="B28" s="20" t="s">
        <v>25</v>
      </c>
      <c r="C28" s="15">
        <v>4</v>
      </c>
      <c r="D28" s="16">
        <f t="shared" ref="D28:D38" si="6">ROUND(515.33*1.055*1.05,2)</f>
        <v>570.86</v>
      </c>
      <c r="E28" s="16">
        <v>1.208</v>
      </c>
      <c r="F28" s="16">
        <f t="shared" si="3"/>
        <v>689.59888000000001</v>
      </c>
      <c r="G28" s="16">
        <v>0</v>
      </c>
      <c r="H28" s="37">
        <f>ROUND(((C28*F28+G28)/1000),1)</f>
        <v>2.8</v>
      </c>
    </row>
    <row r="29" spans="1:9" ht="15" customHeight="1">
      <c r="A29" s="45">
        <v>20</v>
      </c>
      <c r="B29" s="20" t="s">
        <v>26</v>
      </c>
      <c r="C29" s="41">
        <v>0</v>
      </c>
      <c r="D29" s="16">
        <f t="shared" si="6"/>
        <v>570.86</v>
      </c>
      <c r="E29" s="16">
        <v>1.3</v>
      </c>
      <c r="F29" s="16">
        <f t="shared" si="3"/>
        <v>742.11800000000005</v>
      </c>
      <c r="G29" s="16">
        <v>0</v>
      </c>
      <c r="H29" s="37">
        <f t="shared" ref="H29:H38" si="7">ROUND(((C29*F29+G29)/1000),1)</f>
        <v>0</v>
      </c>
    </row>
    <row r="30" spans="1:9" ht="15" customHeight="1">
      <c r="A30" s="45">
        <v>21</v>
      </c>
      <c r="B30" s="20" t="s">
        <v>27</v>
      </c>
      <c r="C30" s="15">
        <v>5</v>
      </c>
      <c r="D30" s="16">
        <f t="shared" si="6"/>
        <v>570.86</v>
      </c>
      <c r="E30" s="40">
        <v>1.2849999999999999</v>
      </c>
      <c r="F30" s="16">
        <f t="shared" si="3"/>
        <v>733.55509999999992</v>
      </c>
      <c r="G30" s="16">
        <v>40.380000000000003</v>
      </c>
      <c r="H30" s="37">
        <f t="shared" si="7"/>
        <v>3.7</v>
      </c>
    </row>
    <row r="31" spans="1:9" ht="15" customHeight="1">
      <c r="A31" s="45">
        <v>22</v>
      </c>
      <c r="B31" s="20" t="s">
        <v>139</v>
      </c>
      <c r="C31" s="15">
        <v>1</v>
      </c>
      <c r="D31" s="16">
        <f t="shared" si="6"/>
        <v>570.86</v>
      </c>
      <c r="E31" s="40">
        <v>1.5</v>
      </c>
      <c r="F31" s="16">
        <f t="shared" si="3"/>
        <v>856.29</v>
      </c>
      <c r="G31" s="16">
        <v>11.65</v>
      </c>
      <c r="H31" s="37">
        <f t="shared" si="7"/>
        <v>0.9</v>
      </c>
    </row>
    <row r="32" spans="1:9" ht="15" customHeight="1">
      <c r="A32" s="45">
        <v>23</v>
      </c>
      <c r="B32" s="20" t="s">
        <v>28</v>
      </c>
      <c r="C32" s="41">
        <v>0</v>
      </c>
      <c r="D32" s="16">
        <f t="shared" si="6"/>
        <v>570.86</v>
      </c>
      <c r="E32" s="16">
        <v>1.2</v>
      </c>
      <c r="F32" s="16">
        <f t="shared" si="3"/>
        <v>685.03200000000004</v>
      </c>
      <c r="G32" s="16">
        <v>0</v>
      </c>
      <c r="H32" s="37">
        <f t="shared" si="7"/>
        <v>0</v>
      </c>
    </row>
    <row r="33" spans="1:9" ht="15" customHeight="1">
      <c r="A33" s="45">
        <v>24</v>
      </c>
      <c r="B33" s="20" t="s">
        <v>29</v>
      </c>
      <c r="C33" s="41">
        <v>1</v>
      </c>
      <c r="D33" s="16">
        <f t="shared" si="6"/>
        <v>570.86</v>
      </c>
      <c r="E33" s="16">
        <v>1</v>
      </c>
      <c r="F33" s="16">
        <f t="shared" si="3"/>
        <v>570.86</v>
      </c>
      <c r="G33" s="16">
        <v>0</v>
      </c>
      <c r="H33" s="37">
        <f t="shared" si="7"/>
        <v>0.6</v>
      </c>
    </row>
    <row r="34" spans="1:9" ht="15" customHeight="1">
      <c r="A34" s="45">
        <v>25</v>
      </c>
      <c r="B34" s="20" t="s">
        <v>30</v>
      </c>
      <c r="C34" s="41">
        <v>1</v>
      </c>
      <c r="D34" s="16">
        <f t="shared" si="6"/>
        <v>570.86</v>
      </c>
      <c r="E34" s="16">
        <v>1</v>
      </c>
      <c r="F34" s="16">
        <f t="shared" si="3"/>
        <v>570.86</v>
      </c>
      <c r="G34" s="16">
        <v>0</v>
      </c>
      <c r="H34" s="37">
        <f t="shared" si="7"/>
        <v>0.6</v>
      </c>
    </row>
    <row r="35" spans="1:9" ht="15" customHeight="1">
      <c r="A35" s="45">
        <v>26</v>
      </c>
      <c r="B35" s="20" t="s">
        <v>31</v>
      </c>
      <c r="C35" s="41">
        <v>3</v>
      </c>
      <c r="D35" s="16">
        <f t="shared" si="6"/>
        <v>570.86</v>
      </c>
      <c r="E35" s="16">
        <v>1</v>
      </c>
      <c r="F35" s="16">
        <f t="shared" si="3"/>
        <v>570.86</v>
      </c>
      <c r="G35" s="16">
        <v>0</v>
      </c>
      <c r="H35" s="37">
        <f t="shared" si="7"/>
        <v>1.7</v>
      </c>
    </row>
    <row r="36" spans="1:9" ht="15" customHeight="1">
      <c r="A36" s="45">
        <v>27</v>
      </c>
      <c r="B36" s="20" t="s">
        <v>32</v>
      </c>
      <c r="C36" s="41">
        <v>2</v>
      </c>
      <c r="D36" s="16">
        <f t="shared" si="6"/>
        <v>570.86</v>
      </c>
      <c r="E36" s="16">
        <v>1.4</v>
      </c>
      <c r="F36" s="16">
        <f t="shared" si="3"/>
        <v>799.20399999999995</v>
      </c>
      <c r="G36" s="16">
        <v>0</v>
      </c>
      <c r="H36" s="37">
        <f t="shared" si="7"/>
        <v>1.6</v>
      </c>
    </row>
    <row r="37" spans="1:9" ht="15" customHeight="1">
      <c r="A37" s="45">
        <v>28</v>
      </c>
      <c r="B37" s="20" t="s">
        <v>33</v>
      </c>
      <c r="C37" s="41">
        <v>2</v>
      </c>
      <c r="D37" s="16">
        <f t="shared" si="6"/>
        <v>570.86</v>
      </c>
      <c r="E37" s="16">
        <v>1</v>
      </c>
      <c r="F37" s="16">
        <f t="shared" si="3"/>
        <v>570.86</v>
      </c>
      <c r="G37" s="16">
        <v>0</v>
      </c>
      <c r="H37" s="37">
        <f t="shared" si="7"/>
        <v>1.1000000000000001</v>
      </c>
    </row>
    <row r="38" spans="1:9" ht="15" customHeight="1">
      <c r="A38" s="45">
        <v>29</v>
      </c>
      <c r="B38" s="20" t="s">
        <v>34</v>
      </c>
      <c r="C38" s="41">
        <v>1</v>
      </c>
      <c r="D38" s="16">
        <f t="shared" si="6"/>
        <v>570.86</v>
      </c>
      <c r="E38" s="16">
        <v>1</v>
      </c>
      <c r="F38" s="16">
        <f t="shared" si="3"/>
        <v>570.86</v>
      </c>
      <c r="G38" s="16">
        <v>0</v>
      </c>
      <c r="H38" s="37">
        <f t="shared" si="7"/>
        <v>0.6</v>
      </c>
    </row>
    <row r="39" spans="1:9" ht="15" customHeight="1">
      <c r="A39" s="45"/>
      <c r="B39" s="19" t="s">
        <v>35</v>
      </c>
      <c r="C39" s="12">
        <f>SUM(C40:C46)</f>
        <v>22</v>
      </c>
      <c r="D39" s="16"/>
      <c r="E39" s="11"/>
      <c r="F39" s="16"/>
      <c r="G39" s="11">
        <f t="shared" ref="G39:H39" si="8">SUM(G40:G46)</f>
        <v>16.8825</v>
      </c>
      <c r="H39" s="30">
        <f t="shared" si="8"/>
        <v>12.5</v>
      </c>
      <c r="I39" s="1"/>
    </row>
    <row r="40" spans="1:9" ht="15" customHeight="1">
      <c r="A40" s="45">
        <v>30</v>
      </c>
      <c r="B40" s="20" t="s">
        <v>36</v>
      </c>
      <c r="C40" s="41">
        <v>5</v>
      </c>
      <c r="D40" s="16">
        <f t="shared" ref="D40:D46" si="9">ROUND(515.33*1.055*1.05,2)</f>
        <v>570.86</v>
      </c>
      <c r="E40" s="16">
        <v>1</v>
      </c>
      <c r="F40" s="16">
        <f t="shared" si="3"/>
        <v>570.86</v>
      </c>
      <c r="G40" s="16">
        <v>0</v>
      </c>
      <c r="H40" s="37">
        <f>ROUND(((C40*F40+G40)/1000),1)</f>
        <v>2.9</v>
      </c>
    </row>
    <row r="41" spans="1:9" ht="15" customHeight="1">
      <c r="A41" s="45">
        <v>31</v>
      </c>
      <c r="B41" s="20" t="s">
        <v>37</v>
      </c>
      <c r="C41" s="41">
        <v>0</v>
      </c>
      <c r="D41" s="16">
        <f t="shared" si="9"/>
        <v>570.86</v>
      </c>
      <c r="E41" s="16">
        <v>1</v>
      </c>
      <c r="F41" s="16">
        <f t="shared" si="3"/>
        <v>570.86</v>
      </c>
      <c r="G41" s="16">
        <v>0</v>
      </c>
      <c r="H41" s="37">
        <f t="shared" ref="H41:H46" si="10">ROUND(((C41*F41+G41)/1000),1)</f>
        <v>0</v>
      </c>
    </row>
    <row r="42" spans="1:9" ht="15" customHeight="1">
      <c r="A42" s="45">
        <v>32</v>
      </c>
      <c r="B42" s="20" t="s">
        <v>38</v>
      </c>
      <c r="C42" s="15">
        <v>3</v>
      </c>
      <c r="D42" s="16">
        <f t="shared" si="9"/>
        <v>570.86</v>
      </c>
      <c r="E42" s="16">
        <v>1</v>
      </c>
      <c r="F42" s="16">
        <f t="shared" si="3"/>
        <v>570.86</v>
      </c>
      <c r="G42" s="16">
        <v>16.8825</v>
      </c>
      <c r="H42" s="37">
        <f t="shared" si="10"/>
        <v>1.7</v>
      </c>
    </row>
    <row r="43" spans="1:9" ht="15" customHeight="1">
      <c r="A43" s="45">
        <v>33</v>
      </c>
      <c r="B43" s="20" t="s">
        <v>39</v>
      </c>
      <c r="C43" s="41">
        <v>2</v>
      </c>
      <c r="D43" s="16">
        <f t="shared" si="9"/>
        <v>570.86</v>
      </c>
      <c r="E43" s="16">
        <v>1</v>
      </c>
      <c r="F43" s="16">
        <f t="shared" si="3"/>
        <v>570.86</v>
      </c>
      <c r="G43" s="16">
        <v>0</v>
      </c>
      <c r="H43" s="37">
        <f t="shared" si="10"/>
        <v>1.1000000000000001</v>
      </c>
    </row>
    <row r="44" spans="1:9" ht="15" customHeight="1">
      <c r="A44" s="45">
        <v>34</v>
      </c>
      <c r="B44" s="20" t="s">
        <v>40</v>
      </c>
      <c r="C44" s="41">
        <v>2</v>
      </c>
      <c r="D44" s="16">
        <f t="shared" si="9"/>
        <v>570.86</v>
      </c>
      <c r="E44" s="16">
        <v>1</v>
      </c>
      <c r="F44" s="16">
        <f t="shared" si="3"/>
        <v>570.86</v>
      </c>
      <c r="G44" s="16">
        <v>0</v>
      </c>
      <c r="H44" s="37">
        <f t="shared" si="10"/>
        <v>1.1000000000000001</v>
      </c>
    </row>
    <row r="45" spans="1:9" ht="15" customHeight="1">
      <c r="A45" s="45">
        <v>35</v>
      </c>
      <c r="B45" s="20" t="s">
        <v>41</v>
      </c>
      <c r="C45" s="41">
        <v>10</v>
      </c>
      <c r="D45" s="16">
        <f t="shared" si="9"/>
        <v>570.86</v>
      </c>
      <c r="E45" s="16">
        <v>1</v>
      </c>
      <c r="F45" s="16">
        <f t="shared" si="3"/>
        <v>570.86</v>
      </c>
      <c r="G45" s="16">
        <v>0</v>
      </c>
      <c r="H45" s="37">
        <f t="shared" si="10"/>
        <v>5.7</v>
      </c>
    </row>
    <row r="46" spans="1:9" ht="15" customHeight="1">
      <c r="A46" s="45">
        <v>36</v>
      </c>
      <c r="B46" s="20" t="s">
        <v>42</v>
      </c>
      <c r="C46" s="41">
        <v>0</v>
      </c>
      <c r="D46" s="16">
        <f t="shared" si="9"/>
        <v>570.86</v>
      </c>
      <c r="E46" s="16">
        <v>1</v>
      </c>
      <c r="F46" s="16">
        <f t="shared" si="3"/>
        <v>570.86</v>
      </c>
      <c r="G46" s="16">
        <v>0</v>
      </c>
      <c r="H46" s="37">
        <f t="shared" si="10"/>
        <v>0</v>
      </c>
    </row>
    <row r="47" spans="1:9" ht="15" customHeight="1">
      <c r="A47" s="45"/>
      <c r="B47" s="19" t="s">
        <v>43</v>
      </c>
      <c r="C47" s="12">
        <f>SUM(C48:C53)</f>
        <v>19</v>
      </c>
      <c r="D47" s="16"/>
      <c r="E47" s="11"/>
      <c r="F47" s="16"/>
      <c r="G47" s="11">
        <f t="shared" ref="G47:H47" si="11">SUM(G48:G53)</f>
        <v>16.309999999999999</v>
      </c>
      <c r="H47" s="30">
        <f t="shared" si="11"/>
        <v>11.399999999999999</v>
      </c>
      <c r="I47" s="1"/>
    </row>
    <row r="48" spans="1:9" ht="15" customHeight="1">
      <c r="A48" s="45">
        <v>37</v>
      </c>
      <c r="B48" s="20" t="s">
        <v>44</v>
      </c>
      <c r="C48" s="41">
        <v>3</v>
      </c>
      <c r="D48" s="16">
        <f t="shared" ref="D48:D53" si="12">ROUND(515.33*1.055*1.05,2)</f>
        <v>570.86</v>
      </c>
      <c r="E48" s="16">
        <v>1</v>
      </c>
      <c r="F48" s="16">
        <f t="shared" si="3"/>
        <v>570.86</v>
      </c>
      <c r="G48" s="16">
        <v>0</v>
      </c>
      <c r="H48" s="37">
        <f>ROUND(((C48*F48+G48)/1000),1)</f>
        <v>1.7</v>
      </c>
    </row>
    <row r="49" spans="1:9" ht="15" customHeight="1">
      <c r="A49" s="45">
        <v>38</v>
      </c>
      <c r="B49" s="20" t="s">
        <v>45</v>
      </c>
      <c r="C49" s="41">
        <v>5</v>
      </c>
      <c r="D49" s="16">
        <f t="shared" si="12"/>
        <v>570.86</v>
      </c>
      <c r="E49" s="16">
        <v>1.2</v>
      </c>
      <c r="F49" s="16">
        <f t="shared" si="3"/>
        <v>685.03200000000004</v>
      </c>
      <c r="G49" s="16">
        <v>0</v>
      </c>
      <c r="H49" s="37">
        <f t="shared" ref="H49:H53" si="13">ROUND(((C49*F49+G49)/1000),1)</f>
        <v>3.4</v>
      </c>
    </row>
    <row r="50" spans="1:9" ht="15" customHeight="1">
      <c r="A50" s="45">
        <v>39</v>
      </c>
      <c r="B50" s="20" t="s">
        <v>46</v>
      </c>
      <c r="C50" s="41">
        <v>5</v>
      </c>
      <c r="D50" s="16">
        <f t="shared" si="12"/>
        <v>570.86</v>
      </c>
      <c r="E50" s="16">
        <v>1</v>
      </c>
      <c r="F50" s="16">
        <f t="shared" si="3"/>
        <v>570.86</v>
      </c>
      <c r="G50" s="16">
        <v>0</v>
      </c>
      <c r="H50" s="37">
        <f t="shared" si="13"/>
        <v>2.9</v>
      </c>
    </row>
    <row r="51" spans="1:9" ht="15" customHeight="1">
      <c r="A51" s="45">
        <v>40</v>
      </c>
      <c r="B51" s="20" t="s">
        <v>47</v>
      </c>
      <c r="C51" s="41">
        <v>0</v>
      </c>
      <c r="D51" s="16">
        <f t="shared" si="12"/>
        <v>570.86</v>
      </c>
      <c r="E51" s="16">
        <v>1</v>
      </c>
      <c r="F51" s="16">
        <f t="shared" si="3"/>
        <v>570.86</v>
      </c>
      <c r="G51" s="16">
        <v>0</v>
      </c>
      <c r="H51" s="37">
        <f t="shared" si="13"/>
        <v>0</v>
      </c>
    </row>
    <row r="52" spans="1:9" ht="15" customHeight="1">
      <c r="A52" s="45">
        <v>41</v>
      </c>
      <c r="B52" s="20" t="s">
        <v>48</v>
      </c>
      <c r="C52" s="15">
        <v>2</v>
      </c>
      <c r="D52" s="16">
        <f t="shared" si="12"/>
        <v>570.86</v>
      </c>
      <c r="E52" s="16">
        <v>1</v>
      </c>
      <c r="F52" s="16">
        <f t="shared" si="3"/>
        <v>570.86</v>
      </c>
      <c r="G52" s="16">
        <v>0</v>
      </c>
      <c r="H52" s="37">
        <f t="shared" si="13"/>
        <v>1.1000000000000001</v>
      </c>
    </row>
    <row r="53" spans="1:9" ht="15" customHeight="1">
      <c r="A53" s="45">
        <v>42</v>
      </c>
      <c r="B53" s="20" t="s">
        <v>49</v>
      </c>
      <c r="C53" s="41">
        <v>4</v>
      </c>
      <c r="D53" s="16">
        <f t="shared" si="12"/>
        <v>570.86</v>
      </c>
      <c r="E53" s="40">
        <v>1.008</v>
      </c>
      <c r="F53" s="16">
        <f t="shared" si="3"/>
        <v>575.42687999999998</v>
      </c>
      <c r="G53" s="16">
        <v>16.309999999999999</v>
      </c>
      <c r="H53" s="37">
        <f t="shared" si="13"/>
        <v>2.2999999999999998</v>
      </c>
    </row>
    <row r="54" spans="1:9" ht="15" customHeight="1">
      <c r="A54" s="45"/>
      <c r="B54" s="19" t="s">
        <v>50</v>
      </c>
      <c r="C54" s="42">
        <f>SUM(C55:C68)</f>
        <v>35</v>
      </c>
      <c r="D54" s="16"/>
      <c r="E54" s="11"/>
      <c r="F54" s="16"/>
      <c r="G54" s="11">
        <f t="shared" ref="G54:H54" si="14">SUM(G55:G68)</f>
        <v>27.43</v>
      </c>
      <c r="H54" s="30">
        <f t="shared" si="14"/>
        <v>21.200000000000003</v>
      </c>
      <c r="I54" s="1"/>
    </row>
    <row r="55" spans="1:9" ht="15" customHeight="1">
      <c r="A55" s="45">
        <v>43</v>
      </c>
      <c r="B55" s="20" t="s">
        <v>51</v>
      </c>
      <c r="C55" s="41">
        <v>10</v>
      </c>
      <c r="D55" s="16">
        <f t="shared" ref="D55:D68" si="15">ROUND(515.33*1.055*1.05,2)</f>
        <v>570.86</v>
      </c>
      <c r="E55" s="16">
        <v>1.1499999999999999</v>
      </c>
      <c r="F55" s="16">
        <f t="shared" si="3"/>
        <v>656.48899999999992</v>
      </c>
      <c r="G55" s="16">
        <v>0</v>
      </c>
      <c r="H55" s="37">
        <f>ROUND(((C55*F55+G55)/1000),1)</f>
        <v>6.6</v>
      </c>
    </row>
    <row r="56" spans="1:9" ht="15" customHeight="1">
      <c r="A56" s="45">
        <v>44</v>
      </c>
      <c r="B56" s="20" t="s">
        <v>52</v>
      </c>
      <c r="C56" s="41">
        <v>2</v>
      </c>
      <c r="D56" s="16">
        <f t="shared" si="15"/>
        <v>570.86</v>
      </c>
      <c r="E56" s="16">
        <v>1</v>
      </c>
      <c r="F56" s="16">
        <f t="shared" si="3"/>
        <v>570.86</v>
      </c>
      <c r="G56" s="16">
        <v>0</v>
      </c>
      <c r="H56" s="37">
        <f t="shared" ref="H56:H68" si="16">ROUND(((C56*F56+G56)/1000),1)</f>
        <v>1.1000000000000001</v>
      </c>
    </row>
    <row r="57" spans="1:9" ht="15" customHeight="1">
      <c r="A57" s="45">
        <v>45</v>
      </c>
      <c r="B57" s="20" t="s">
        <v>53</v>
      </c>
      <c r="C57" s="41">
        <v>2</v>
      </c>
      <c r="D57" s="16">
        <f t="shared" si="15"/>
        <v>570.86</v>
      </c>
      <c r="E57" s="16">
        <v>1</v>
      </c>
      <c r="F57" s="16">
        <f t="shared" si="3"/>
        <v>570.86</v>
      </c>
      <c r="G57" s="16">
        <v>0</v>
      </c>
      <c r="H57" s="37">
        <f t="shared" si="16"/>
        <v>1.1000000000000001</v>
      </c>
    </row>
    <row r="58" spans="1:9" ht="15" customHeight="1">
      <c r="A58" s="45">
        <v>46</v>
      </c>
      <c r="B58" s="20" t="s">
        <v>54</v>
      </c>
      <c r="C58" s="41">
        <v>2</v>
      </c>
      <c r="D58" s="16">
        <f t="shared" si="15"/>
        <v>570.86</v>
      </c>
      <c r="E58" s="16">
        <v>1</v>
      </c>
      <c r="F58" s="16">
        <f t="shared" si="3"/>
        <v>570.86</v>
      </c>
      <c r="G58" s="16">
        <v>0</v>
      </c>
      <c r="H58" s="37">
        <f t="shared" si="16"/>
        <v>1.1000000000000001</v>
      </c>
    </row>
    <row r="59" spans="1:9" ht="15" customHeight="1">
      <c r="A59" s="45">
        <v>47</v>
      </c>
      <c r="B59" s="20" t="s">
        <v>55</v>
      </c>
      <c r="C59" s="41">
        <v>2</v>
      </c>
      <c r="D59" s="16">
        <f t="shared" si="15"/>
        <v>570.86</v>
      </c>
      <c r="E59" s="16">
        <v>1.1499999999999999</v>
      </c>
      <c r="F59" s="16">
        <f t="shared" si="3"/>
        <v>656.48899999999992</v>
      </c>
      <c r="G59" s="16">
        <v>0</v>
      </c>
      <c r="H59" s="37">
        <f t="shared" si="16"/>
        <v>1.3</v>
      </c>
    </row>
    <row r="60" spans="1:9" ht="15" customHeight="1">
      <c r="A60" s="45">
        <v>48</v>
      </c>
      <c r="B60" s="20" t="s">
        <v>56</v>
      </c>
      <c r="C60" s="41">
        <v>0</v>
      </c>
      <c r="D60" s="16">
        <f t="shared" si="15"/>
        <v>570.86</v>
      </c>
      <c r="E60" s="16">
        <v>1</v>
      </c>
      <c r="F60" s="16">
        <f t="shared" si="3"/>
        <v>570.86</v>
      </c>
      <c r="G60" s="16">
        <v>0</v>
      </c>
      <c r="H60" s="37">
        <f t="shared" si="16"/>
        <v>0</v>
      </c>
    </row>
    <row r="61" spans="1:9" ht="15" customHeight="1">
      <c r="A61" s="45">
        <v>49</v>
      </c>
      <c r="B61" s="20" t="s">
        <v>57</v>
      </c>
      <c r="C61" s="41">
        <v>2</v>
      </c>
      <c r="D61" s="16">
        <f t="shared" si="15"/>
        <v>570.86</v>
      </c>
      <c r="E61" s="16">
        <v>1.1000000000000001</v>
      </c>
      <c r="F61" s="16">
        <f t="shared" si="3"/>
        <v>627.94600000000003</v>
      </c>
      <c r="G61" s="16">
        <v>17.77</v>
      </c>
      <c r="H61" s="37">
        <f t="shared" si="16"/>
        <v>1.3</v>
      </c>
    </row>
    <row r="62" spans="1:9" ht="15" customHeight="1">
      <c r="A62" s="45">
        <v>50</v>
      </c>
      <c r="B62" s="20" t="s">
        <v>58</v>
      </c>
      <c r="C62" s="41">
        <v>4</v>
      </c>
      <c r="D62" s="16">
        <f t="shared" si="15"/>
        <v>570.86</v>
      </c>
      <c r="E62" s="16">
        <v>1</v>
      </c>
      <c r="F62" s="16">
        <f t="shared" si="3"/>
        <v>570.86</v>
      </c>
      <c r="G62" s="16">
        <v>0</v>
      </c>
      <c r="H62" s="37">
        <f t="shared" si="16"/>
        <v>2.2999999999999998</v>
      </c>
    </row>
    <row r="63" spans="1:9" ht="15" customHeight="1">
      <c r="A63" s="45">
        <v>51</v>
      </c>
      <c r="B63" s="20" t="s">
        <v>59</v>
      </c>
      <c r="C63" s="41">
        <v>1</v>
      </c>
      <c r="D63" s="16">
        <f t="shared" si="15"/>
        <v>570.86</v>
      </c>
      <c r="E63" s="16">
        <v>1.1499999999999999</v>
      </c>
      <c r="F63" s="16">
        <f t="shared" si="3"/>
        <v>656.48899999999992</v>
      </c>
      <c r="G63" s="16">
        <v>9.66</v>
      </c>
      <c r="H63" s="37">
        <f t="shared" si="16"/>
        <v>0.7</v>
      </c>
    </row>
    <row r="64" spans="1:9" ht="15" customHeight="1">
      <c r="A64" s="45">
        <v>52</v>
      </c>
      <c r="B64" s="20" t="s">
        <v>60</v>
      </c>
      <c r="C64" s="41">
        <v>1</v>
      </c>
      <c r="D64" s="16">
        <f t="shared" si="15"/>
        <v>570.86</v>
      </c>
      <c r="E64" s="16">
        <v>1</v>
      </c>
      <c r="F64" s="16">
        <f t="shared" si="3"/>
        <v>570.86</v>
      </c>
      <c r="G64" s="16">
        <v>0</v>
      </c>
      <c r="H64" s="37">
        <f t="shared" si="16"/>
        <v>0.6</v>
      </c>
    </row>
    <row r="65" spans="1:9" ht="15" customHeight="1">
      <c r="A65" s="45">
        <v>53</v>
      </c>
      <c r="B65" s="20" t="s">
        <v>61</v>
      </c>
      <c r="C65" s="41">
        <v>0</v>
      </c>
      <c r="D65" s="16">
        <f t="shared" si="15"/>
        <v>570.86</v>
      </c>
      <c r="E65" s="16">
        <v>1.1499999999999999</v>
      </c>
      <c r="F65" s="16">
        <f t="shared" si="3"/>
        <v>656.48899999999992</v>
      </c>
      <c r="G65" s="16">
        <v>0</v>
      </c>
      <c r="H65" s="37">
        <f t="shared" si="16"/>
        <v>0</v>
      </c>
    </row>
    <row r="66" spans="1:9" ht="15" customHeight="1">
      <c r="A66" s="45">
        <v>54</v>
      </c>
      <c r="B66" s="20" t="s">
        <v>62</v>
      </c>
      <c r="C66" s="15">
        <v>2</v>
      </c>
      <c r="D66" s="16">
        <f t="shared" si="15"/>
        <v>570.86</v>
      </c>
      <c r="E66" s="16">
        <v>1</v>
      </c>
      <c r="F66" s="16">
        <f t="shared" si="3"/>
        <v>570.86</v>
      </c>
      <c r="G66" s="16">
        <v>0</v>
      </c>
      <c r="H66" s="37">
        <f t="shared" si="16"/>
        <v>1.1000000000000001</v>
      </c>
    </row>
    <row r="67" spans="1:9" ht="15" customHeight="1">
      <c r="A67" s="45">
        <v>55</v>
      </c>
      <c r="B67" s="20" t="s">
        <v>63</v>
      </c>
      <c r="C67" s="41">
        <v>6</v>
      </c>
      <c r="D67" s="16">
        <f t="shared" si="15"/>
        <v>570.86</v>
      </c>
      <c r="E67" s="16">
        <v>1.0029999999999999</v>
      </c>
      <c r="F67" s="16">
        <f t="shared" si="3"/>
        <v>572.5725799999999</v>
      </c>
      <c r="G67" s="16">
        <v>0</v>
      </c>
      <c r="H67" s="37">
        <f t="shared" si="16"/>
        <v>3.4</v>
      </c>
    </row>
    <row r="68" spans="1:9" ht="15" customHeight="1">
      <c r="A68" s="45">
        <v>56</v>
      </c>
      <c r="B68" s="20" t="s">
        <v>64</v>
      </c>
      <c r="C68" s="41">
        <v>1</v>
      </c>
      <c r="D68" s="16">
        <f t="shared" si="15"/>
        <v>570.86</v>
      </c>
      <c r="E68" s="16">
        <v>1</v>
      </c>
      <c r="F68" s="16">
        <f t="shared" si="3"/>
        <v>570.86</v>
      </c>
      <c r="G68" s="16">
        <v>0</v>
      </c>
      <c r="H68" s="37">
        <f t="shared" si="16"/>
        <v>0.6</v>
      </c>
    </row>
    <row r="69" spans="1:9" ht="15" customHeight="1">
      <c r="A69" s="45"/>
      <c r="B69" s="19" t="s">
        <v>65</v>
      </c>
      <c r="C69" s="12">
        <f>SUM(C70:C75)</f>
        <v>13</v>
      </c>
      <c r="D69" s="16"/>
      <c r="E69" s="11"/>
      <c r="F69" s="16"/>
      <c r="G69" s="11">
        <f t="shared" ref="G69:H69" si="17">SUM(G70:G75)</f>
        <v>15.14</v>
      </c>
      <c r="H69" s="30">
        <f t="shared" si="17"/>
        <v>9.4</v>
      </c>
      <c r="I69" s="1"/>
    </row>
    <row r="70" spans="1:9" ht="15" customHeight="1">
      <c r="A70" s="45">
        <v>57</v>
      </c>
      <c r="B70" s="20" t="s">
        <v>66</v>
      </c>
      <c r="C70" s="41">
        <v>2</v>
      </c>
      <c r="D70" s="16">
        <f t="shared" ref="D70:D75" si="18">ROUND(515.33*1.055*1.05,2)</f>
        <v>570.86</v>
      </c>
      <c r="E70" s="16">
        <v>1.1499999999999999</v>
      </c>
      <c r="F70" s="16">
        <f t="shared" si="3"/>
        <v>656.48899999999992</v>
      </c>
      <c r="G70" s="16">
        <v>15.14</v>
      </c>
      <c r="H70" s="37">
        <f>ROUND(((C70*F70+G70)/1000),1)</f>
        <v>1.3</v>
      </c>
    </row>
    <row r="71" spans="1:9" ht="15" customHeight="1">
      <c r="A71" s="45">
        <v>58</v>
      </c>
      <c r="B71" s="20" t="s">
        <v>67</v>
      </c>
      <c r="C71" s="41">
        <v>3</v>
      </c>
      <c r="D71" s="16">
        <f t="shared" si="18"/>
        <v>570.86</v>
      </c>
      <c r="E71" s="16">
        <v>1.1519999999999999</v>
      </c>
      <c r="F71" s="16">
        <f t="shared" si="3"/>
        <v>657.63072</v>
      </c>
      <c r="G71" s="16">
        <v>0</v>
      </c>
      <c r="H71" s="37">
        <f t="shared" ref="H71:H75" si="19">ROUND(((C71*F71+G71)/1000),1)</f>
        <v>2</v>
      </c>
    </row>
    <row r="72" spans="1:9" ht="15" customHeight="1">
      <c r="A72" s="45">
        <v>59</v>
      </c>
      <c r="B72" s="20" t="s">
        <v>68</v>
      </c>
      <c r="C72" s="41">
        <v>2</v>
      </c>
      <c r="D72" s="16">
        <f t="shared" si="18"/>
        <v>570.86</v>
      </c>
      <c r="E72" s="16">
        <v>1.1599999999999999</v>
      </c>
      <c r="F72" s="16">
        <f t="shared" si="3"/>
        <v>662.19759999999997</v>
      </c>
      <c r="G72" s="16">
        <v>0</v>
      </c>
      <c r="H72" s="37">
        <f t="shared" si="19"/>
        <v>1.3</v>
      </c>
    </row>
    <row r="73" spans="1:9" ht="15" customHeight="1">
      <c r="A73" s="45">
        <v>60</v>
      </c>
      <c r="B73" s="20" t="s">
        <v>69</v>
      </c>
      <c r="C73" s="41">
        <v>1</v>
      </c>
      <c r="D73" s="16">
        <f t="shared" si="18"/>
        <v>570.86</v>
      </c>
      <c r="E73" s="16">
        <v>1.5</v>
      </c>
      <c r="F73" s="16">
        <f t="shared" si="3"/>
        <v>856.29</v>
      </c>
      <c r="G73" s="16">
        <v>0</v>
      </c>
      <c r="H73" s="37">
        <f t="shared" si="19"/>
        <v>0.9</v>
      </c>
    </row>
    <row r="74" spans="1:9" ht="15" customHeight="1">
      <c r="A74" s="45">
        <v>61</v>
      </c>
      <c r="B74" s="20" t="s">
        <v>70</v>
      </c>
      <c r="C74" s="41">
        <v>3</v>
      </c>
      <c r="D74" s="16">
        <f t="shared" si="18"/>
        <v>570.86</v>
      </c>
      <c r="E74" s="16">
        <v>1.5</v>
      </c>
      <c r="F74" s="16">
        <f t="shared" si="3"/>
        <v>856.29</v>
      </c>
      <c r="G74" s="16">
        <v>0</v>
      </c>
      <c r="H74" s="37">
        <f t="shared" si="19"/>
        <v>2.6</v>
      </c>
    </row>
    <row r="75" spans="1:9" ht="15" customHeight="1">
      <c r="A75" s="45">
        <v>62</v>
      </c>
      <c r="B75" s="20" t="s">
        <v>71</v>
      </c>
      <c r="C75" s="41">
        <v>2</v>
      </c>
      <c r="D75" s="16">
        <f t="shared" si="18"/>
        <v>570.86</v>
      </c>
      <c r="E75" s="16">
        <v>1.1499999999999999</v>
      </c>
      <c r="F75" s="16">
        <f t="shared" ref="F75:F103" si="20">D75*E75</f>
        <v>656.48899999999992</v>
      </c>
      <c r="G75" s="16">
        <v>0</v>
      </c>
      <c r="H75" s="37">
        <f t="shared" si="19"/>
        <v>1.3</v>
      </c>
    </row>
    <row r="76" spans="1:9" ht="15" customHeight="1">
      <c r="A76" s="45"/>
      <c r="B76" s="19" t="s">
        <v>72</v>
      </c>
      <c r="C76" s="12">
        <f>SUM(C77:C88)</f>
        <v>28</v>
      </c>
      <c r="D76" s="16"/>
      <c r="E76" s="11"/>
      <c r="F76" s="16"/>
      <c r="G76" s="11">
        <f t="shared" ref="G76:H76" si="21">SUM(G77:G88)</f>
        <v>31.4</v>
      </c>
      <c r="H76" s="30">
        <f t="shared" si="21"/>
        <v>21.099999999999998</v>
      </c>
      <c r="I76" s="1"/>
    </row>
    <row r="77" spans="1:9" ht="15" customHeight="1">
      <c r="A77" s="45">
        <v>63</v>
      </c>
      <c r="B77" s="20" t="s">
        <v>73</v>
      </c>
      <c r="C77" s="41">
        <v>10</v>
      </c>
      <c r="D77" s="16">
        <f t="shared" ref="D77:D88" si="22">ROUND(515.33*1.055*1.05,2)</f>
        <v>570.86</v>
      </c>
      <c r="E77" s="16">
        <v>1.4</v>
      </c>
      <c r="F77" s="16">
        <f t="shared" si="20"/>
        <v>799.20399999999995</v>
      </c>
      <c r="G77" s="16">
        <v>0</v>
      </c>
      <c r="H77" s="37">
        <f>ROUND(((C77*F77+G77)/1000),1)</f>
        <v>8</v>
      </c>
    </row>
    <row r="78" spans="1:9" ht="15" customHeight="1">
      <c r="A78" s="45">
        <v>64</v>
      </c>
      <c r="B78" s="20" t="s">
        <v>74</v>
      </c>
      <c r="C78" s="15">
        <v>1</v>
      </c>
      <c r="D78" s="16">
        <f t="shared" si="22"/>
        <v>570.86</v>
      </c>
      <c r="E78" s="16">
        <v>1.21</v>
      </c>
      <c r="F78" s="16">
        <f t="shared" si="20"/>
        <v>690.74059999999997</v>
      </c>
      <c r="G78" s="16">
        <v>0</v>
      </c>
      <c r="H78" s="37">
        <f t="shared" ref="H78:H88" si="23">ROUND(((C78*F78+G78)/1000),1)</f>
        <v>0.7</v>
      </c>
    </row>
    <row r="79" spans="1:9" ht="15" customHeight="1">
      <c r="A79" s="45">
        <v>65</v>
      </c>
      <c r="B79" s="20" t="s">
        <v>75</v>
      </c>
      <c r="C79" s="41">
        <v>2</v>
      </c>
      <c r="D79" s="16">
        <f t="shared" si="22"/>
        <v>570.86</v>
      </c>
      <c r="E79" s="16">
        <v>1.4</v>
      </c>
      <c r="F79" s="16">
        <f t="shared" si="20"/>
        <v>799.20399999999995</v>
      </c>
      <c r="G79" s="16">
        <v>0</v>
      </c>
      <c r="H79" s="37">
        <f t="shared" si="23"/>
        <v>1.6</v>
      </c>
    </row>
    <row r="80" spans="1:9" ht="15" customHeight="1">
      <c r="A80" s="45">
        <v>66</v>
      </c>
      <c r="B80" s="20" t="s">
        <v>76</v>
      </c>
      <c r="C80" s="41">
        <v>2</v>
      </c>
      <c r="D80" s="16">
        <f t="shared" si="22"/>
        <v>570.86</v>
      </c>
      <c r="E80" s="16">
        <v>1.3</v>
      </c>
      <c r="F80" s="16">
        <f t="shared" si="20"/>
        <v>742.11800000000005</v>
      </c>
      <c r="G80" s="16">
        <v>0</v>
      </c>
      <c r="H80" s="37">
        <f t="shared" si="23"/>
        <v>1.5</v>
      </c>
    </row>
    <row r="81" spans="1:9" ht="15" customHeight="1">
      <c r="A81" s="45">
        <v>67</v>
      </c>
      <c r="B81" s="20" t="s">
        <v>77</v>
      </c>
      <c r="C81" s="41">
        <v>3</v>
      </c>
      <c r="D81" s="16">
        <f t="shared" si="22"/>
        <v>570.86</v>
      </c>
      <c r="E81" s="16">
        <v>1.175</v>
      </c>
      <c r="F81" s="16">
        <f t="shared" si="20"/>
        <v>670.76050000000009</v>
      </c>
      <c r="G81" s="16">
        <v>0</v>
      </c>
      <c r="H81" s="37">
        <f t="shared" si="23"/>
        <v>2</v>
      </c>
    </row>
    <row r="82" spans="1:9" ht="15" customHeight="1">
      <c r="A82" s="45">
        <v>68</v>
      </c>
      <c r="B82" s="20" t="s">
        <v>78</v>
      </c>
      <c r="C82" s="41">
        <v>2</v>
      </c>
      <c r="D82" s="16">
        <f t="shared" si="22"/>
        <v>570.86</v>
      </c>
      <c r="E82" s="16">
        <v>1.25</v>
      </c>
      <c r="F82" s="16">
        <f t="shared" si="20"/>
        <v>713.57500000000005</v>
      </c>
      <c r="G82" s="16">
        <v>0</v>
      </c>
      <c r="H82" s="37">
        <f t="shared" si="23"/>
        <v>1.4</v>
      </c>
    </row>
    <row r="83" spans="1:9" ht="15" customHeight="1">
      <c r="A83" s="45">
        <v>69</v>
      </c>
      <c r="B83" s="20" t="s">
        <v>79</v>
      </c>
      <c r="C83" s="41">
        <v>0</v>
      </c>
      <c r="D83" s="16">
        <f t="shared" si="22"/>
        <v>570.86</v>
      </c>
      <c r="E83" s="16">
        <v>1.23</v>
      </c>
      <c r="F83" s="16">
        <f t="shared" si="20"/>
        <v>702.15779999999995</v>
      </c>
      <c r="G83" s="16">
        <v>0</v>
      </c>
      <c r="H83" s="37">
        <f t="shared" si="23"/>
        <v>0</v>
      </c>
    </row>
    <row r="84" spans="1:9" ht="15" customHeight="1">
      <c r="A84" s="45">
        <v>70</v>
      </c>
      <c r="B84" s="20" t="s">
        <v>80</v>
      </c>
      <c r="C84" s="41">
        <v>2</v>
      </c>
      <c r="D84" s="16">
        <f t="shared" si="22"/>
        <v>570.86</v>
      </c>
      <c r="E84" s="16">
        <v>1.3</v>
      </c>
      <c r="F84" s="16">
        <f t="shared" si="20"/>
        <v>742.11800000000005</v>
      </c>
      <c r="G84" s="16">
        <v>0</v>
      </c>
      <c r="H84" s="37">
        <f t="shared" si="23"/>
        <v>1.5</v>
      </c>
    </row>
    <row r="85" spans="1:9" ht="15" customHeight="1">
      <c r="A85" s="45">
        <v>71</v>
      </c>
      <c r="B85" s="20" t="s">
        <v>81</v>
      </c>
      <c r="C85" s="41">
        <v>1</v>
      </c>
      <c r="D85" s="16">
        <f t="shared" si="22"/>
        <v>570.86</v>
      </c>
      <c r="E85" s="16">
        <v>1.2</v>
      </c>
      <c r="F85" s="16">
        <f t="shared" si="20"/>
        <v>685.03200000000004</v>
      </c>
      <c r="G85" s="16">
        <v>0</v>
      </c>
      <c r="H85" s="37">
        <f t="shared" si="23"/>
        <v>0.7</v>
      </c>
    </row>
    <row r="86" spans="1:9" ht="15" customHeight="1">
      <c r="A86" s="45">
        <v>72</v>
      </c>
      <c r="B86" s="20" t="s">
        <v>82</v>
      </c>
      <c r="C86" s="41">
        <v>1</v>
      </c>
      <c r="D86" s="16">
        <f t="shared" si="22"/>
        <v>570.86</v>
      </c>
      <c r="E86" s="16">
        <v>1.1499999999999999</v>
      </c>
      <c r="F86" s="16">
        <f t="shared" si="20"/>
        <v>656.48899999999992</v>
      </c>
      <c r="G86" s="16">
        <v>0</v>
      </c>
      <c r="H86" s="37">
        <f t="shared" si="23"/>
        <v>0.7</v>
      </c>
    </row>
    <row r="87" spans="1:9" ht="15" customHeight="1">
      <c r="A87" s="45">
        <v>73</v>
      </c>
      <c r="B87" s="20" t="s">
        <v>83</v>
      </c>
      <c r="C87" s="15">
        <v>1</v>
      </c>
      <c r="D87" s="16">
        <f t="shared" si="22"/>
        <v>570.86</v>
      </c>
      <c r="E87" s="16">
        <v>1.4</v>
      </c>
      <c r="F87" s="16">
        <f t="shared" si="20"/>
        <v>799.20399999999995</v>
      </c>
      <c r="G87" s="16">
        <v>0</v>
      </c>
      <c r="H87" s="37">
        <f t="shared" si="23"/>
        <v>0.8</v>
      </c>
    </row>
    <row r="88" spans="1:9" ht="15" customHeight="1">
      <c r="A88" s="45">
        <v>74</v>
      </c>
      <c r="B88" s="20" t="s">
        <v>84</v>
      </c>
      <c r="C88" s="41">
        <v>3</v>
      </c>
      <c r="D88" s="16">
        <f t="shared" si="22"/>
        <v>570.86</v>
      </c>
      <c r="E88" s="16">
        <v>1.24</v>
      </c>
      <c r="F88" s="16">
        <f t="shared" si="20"/>
        <v>707.8664</v>
      </c>
      <c r="G88" s="16">
        <v>31.4</v>
      </c>
      <c r="H88" s="37">
        <f t="shared" si="23"/>
        <v>2.2000000000000002</v>
      </c>
    </row>
    <row r="89" spans="1:9" ht="15" customHeight="1">
      <c r="A89" s="45"/>
      <c r="B89" s="19" t="s">
        <v>85</v>
      </c>
      <c r="C89" s="12">
        <f>SUM(C90:C98)</f>
        <v>19</v>
      </c>
      <c r="D89" s="16"/>
      <c r="E89" s="11"/>
      <c r="F89" s="16"/>
      <c r="G89" s="11">
        <f t="shared" ref="G89:H89" si="24">SUM(G90:G98)</f>
        <v>30.950000000000003</v>
      </c>
      <c r="H89" s="30">
        <f t="shared" si="24"/>
        <v>14.700000000000001</v>
      </c>
      <c r="I89" s="1"/>
    </row>
    <row r="90" spans="1:9" ht="15" customHeight="1">
      <c r="A90" s="45">
        <v>75</v>
      </c>
      <c r="B90" s="20" t="s">
        <v>86</v>
      </c>
      <c r="C90" s="41">
        <v>2</v>
      </c>
      <c r="D90" s="16">
        <f t="shared" ref="D90:D98" si="25">ROUND(515.33*1.055*1.05,2)</f>
        <v>570.86</v>
      </c>
      <c r="E90" s="16">
        <v>1.4</v>
      </c>
      <c r="F90" s="16">
        <f t="shared" si="20"/>
        <v>799.20399999999995</v>
      </c>
      <c r="G90" s="16">
        <v>2.0499999999999998</v>
      </c>
      <c r="H90" s="37">
        <f>ROUND(((C90*F90+G90)/1000),1)</f>
        <v>1.6</v>
      </c>
    </row>
    <row r="91" spans="1:9" ht="15" customHeight="1">
      <c r="A91" s="45">
        <v>76</v>
      </c>
      <c r="B91" s="20" t="s">
        <v>87</v>
      </c>
      <c r="C91" s="41">
        <v>4</v>
      </c>
      <c r="D91" s="16">
        <f t="shared" si="25"/>
        <v>570.86</v>
      </c>
      <c r="E91" s="16">
        <v>1.2</v>
      </c>
      <c r="F91" s="16">
        <f t="shared" si="20"/>
        <v>685.03200000000004</v>
      </c>
      <c r="G91" s="16">
        <v>18.64</v>
      </c>
      <c r="H91" s="37">
        <f t="shared" ref="H91:H98" si="26">ROUND(((C91*F91+G91)/1000),1)</f>
        <v>2.8</v>
      </c>
    </row>
    <row r="92" spans="1:9" ht="15" customHeight="1">
      <c r="A92" s="45">
        <v>77</v>
      </c>
      <c r="B92" s="20" t="s">
        <v>88</v>
      </c>
      <c r="C92" s="41">
        <v>4</v>
      </c>
      <c r="D92" s="16">
        <f t="shared" si="25"/>
        <v>570.86</v>
      </c>
      <c r="E92" s="16">
        <v>1.27</v>
      </c>
      <c r="F92" s="16">
        <f t="shared" si="20"/>
        <v>724.99220000000003</v>
      </c>
      <c r="G92" s="16">
        <v>0</v>
      </c>
      <c r="H92" s="37">
        <f t="shared" si="26"/>
        <v>2.9</v>
      </c>
    </row>
    <row r="93" spans="1:9" ht="15" customHeight="1">
      <c r="A93" s="45">
        <v>78</v>
      </c>
      <c r="B93" s="20" t="s">
        <v>89</v>
      </c>
      <c r="C93" s="41">
        <v>2</v>
      </c>
      <c r="D93" s="16">
        <f t="shared" si="25"/>
        <v>570.86</v>
      </c>
      <c r="E93" s="16">
        <v>1.3</v>
      </c>
      <c r="F93" s="16">
        <f t="shared" si="20"/>
        <v>742.11800000000005</v>
      </c>
      <c r="G93" s="16">
        <v>10.26</v>
      </c>
      <c r="H93" s="37">
        <f t="shared" si="26"/>
        <v>1.5</v>
      </c>
    </row>
    <row r="94" spans="1:9" ht="15" customHeight="1">
      <c r="A94" s="45">
        <v>79</v>
      </c>
      <c r="B94" s="20" t="s">
        <v>90</v>
      </c>
      <c r="C94" s="15">
        <v>3</v>
      </c>
      <c r="D94" s="16">
        <f t="shared" si="25"/>
        <v>570.86</v>
      </c>
      <c r="E94" s="16">
        <v>1.6</v>
      </c>
      <c r="F94" s="16">
        <f t="shared" si="20"/>
        <v>913.37600000000009</v>
      </c>
      <c r="G94" s="16">
        <v>0</v>
      </c>
      <c r="H94" s="37">
        <f t="shared" si="26"/>
        <v>2.7</v>
      </c>
    </row>
    <row r="95" spans="1:9" ht="15" customHeight="1">
      <c r="A95" s="45">
        <v>80</v>
      </c>
      <c r="B95" s="20" t="s">
        <v>91</v>
      </c>
      <c r="C95" s="41">
        <v>1</v>
      </c>
      <c r="D95" s="16">
        <f t="shared" si="25"/>
        <v>570.86</v>
      </c>
      <c r="E95" s="16">
        <v>1.7</v>
      </c>
      <c r="F95" s="16">
        <f t="shared" si="20"/>
        <v>970.46199999999999</v>
      </c>
      <c r="G95" s="16">
        <v>0</v>
      </c>
      <c r="H95" s="37">
        <f t="shared" si="26"/>
        <v>1</v>
      </c>
    </row>
    <row r="96" spans="1:9" ht="15" customHeight="1">
      <c r="A96" s="45">
        <v>81</v>
      </c>
      <c r="B96" s="20" t="s">
        <v>92</v>
      </c>
      <c r="C96" s="41">
        <v>1</v>
      </c>
      <c r="D96" s="16">
        <f t="shared" si="25"/>
        <v>570.86</v>
      </c>
      <c r="E96" s="16">
        <v>1.4</v>
      </c>
      <c r="F96" s="16">
        <f t="shared" si="20"/>
        <v>799.20399999999995</v>
      </c>
      <c r="G96" s="16">
        <v>0</v>
      </c>
      <c r="H96" s="37">
        <f t="shared" si="26"/>
        <v>0.8</v>
      </c>
    </row>
    <row r="97" spans="1:9" ht="15" customHeight="1">
      <c r="A97" s="45">
        <v>82</v>
      </c>
      <c r="B97" s="20" t="s">
        <v>93</v>
      </c>
      <c r="C97" s="41">
        <v>2</v>
      </c>
      <c r="D97" s="16">
        <f t="shared" si="25"/>
        <v>570.86</v>
      </c>
      <c r="E97" s="16">
        <v>1.27</v>
      </c>
      <c r="F97" s="16">
        <f t="shared" si="20"/>
        <v>724.99220000000003</v>
      </c>
      <c r="G97" s="16">
        <v>0</v>
      </c>
      <c r="H97" s="37">
        <f t="shared" si="26"/>
        <v>1.4</v>
      </c>
    </row>
    <row r="98" spans="1:9" ht="15" customHeight="1">
      <c r="A98" s="45">
        <v>83</v>
      </c>
      <c r="B98" s="20" t="s">
        <v>94</v>
      </c>
      <c r="C98" s="41">
        <v>0</v>
      </c>
      <c r="D98" s="16">
        <f t="shared" si="25"/>
        <v>570.86</v>
      </c>
      <c r="E98" s="16">
        <v>2</v>
      </c>
      <c r="F98" s="16">
        <f t="shared" si="20"/>
        <v>1141.72</v>
      </c>
      <c r="G98" s="16">
        <v>0</v>
      </c>
      <c r="H98" s="37">
        <f t="shared" si="26"/>
        <v>0</v>
      </c>
    </row>
    <row r="99" spans="1:9" ht="15" customHeight="1">
      <c r="A99" s="45"/>
      <c r="B99" s="19" t="s">
        <v>127</v>
      </c>
      <c r="C99" s="25">
        <f>SUM(C100:C101)</f>
        <v>9407</v>
      </c>
      <c r="D99" s="16"/>
      <c r="E99" s="29"/>
      <c r="F99" s="16"/>
      <c r="G99" s="29">
        <f t="shared" ref="G99:H99" si="27">SUM(G100:G101)</f>
        <v>79244.44</v>
      </c>
      <c r="H99" s="33">
        <f t="shared" si="27"/>
        <v>5449.3</v>
      </c>
    </row>
    <row r="100" spans="1:9" ht="15" customHeight="1">
      <c r="A100" s="45">
        <v>84</v>
      </c>
      <c r="B100" s="20" t="s">
        <v>128</v>
      </c>
      <c r="C100" s="15">
        <v>9322</v>
      </c>
      <c r="D100" s="16">
        <f t="shared" ref="D100:D101" si="28">ROUND(515.33*1.055*1.05,2)</f>
        <v>570.86</v>
      </c>
      <c r="E100" s="16">
        <v>1</v>
      </c>
      <c r="F100" s="16">
        <f t="shared" ref="F100:F101" si="29">D100*E100</f>
        <v>570.86</v>
      </c>
      <c r="G100" s="16">
        <v>78689</v>
      </c>
      <c r="H100" s="37">
        <f>ROUND(((C100*F100+G100)/1000),1)</f>
        <v>5400.2</v>
      </c>
    </row>
    <row r="101" spans="1:9" ht="15" customHeight="1">
      <c r="A101" s="45">
        <v>85</v>
      </c>
      <c r="B101" s="20" t="s">
        <v>129</v>
      </c>
      <c r="C101" s="15">
        <v>85</v>
      </c>
      <c r="D101" s="16">
        <f t="shared" si="28"/>
        <v>570.86</v>
      </c>
      <c r="E101" s="16">
        <v>1</v>
      </c>
      <c r="F101" s="16">
        <f t="shared" si="29"/>
        <v>570.86</v>
      </c>
      <c r="G101" s="16">
        <v>555.44000000000005</v>
      </c>
      <c r="H101" s="37">
        <f>ROUND(((C101*F101+G101)/1000),1)</f>
        <v>49.1</v>
      </c>
    </row>
    <row r="102" spans="1:9" ht="15" customHeight="1">
      <c r="A102" s="45"/>
      <c r="B102" s="19" t="s">
        <v>95</v>
      </c>
      <c r="C102" s="12">
        <f>C103</f>
        <v>0</v>
      </c>
      <c r="D102" s="16"/>
      <c r="E102" s="11"/>
      <c r="F102" s="16">
        <f t="shared" si="20"/>
        <v>0</v>
      </c>
      <c r="G102" s="11">
        <f t="shared" ref="G102:H102" si="30">G103</f>
        <v>0</v>
      </c>
      <c r="H102" s="30">
        <f t="shared" si="30"/>
        <v>0</v>
      </c>
      <c r="I102" s="1"/>
    </row>
    <row r="103" spans="1:9" ht="15" customHeight="1">
      <c r="A103" s="46">
        <v>86</v>
      </c>
      <c r="B103" s="20" t="s">
        <v>95</v>
      </c>
      <c r="C103" s="15">
        <v>0</v>
      </c>
      <c r="D103" s="16">
        <f>ROUND(515.33*1.055*1.05,2)</f>
        <v>570.86</v>
      </c>
      <c r="E103" s="16">
        <v>1.4</v>
      </c>
      <c r="F103" s="16">
        <f t="shared" si="20"/>
        <v>799.20399999999995</v>
      </c>
      <c r="G103" s="16">
        <v>0</v>
      </c>
      <c r="H103" s="37">
        <f>ROUND(((C103*F103+G103)/1000),1)</f>
        <v>0</v>
      </c>
    </row>
  </sheetData>
  <mergeCells count="7">
    <mergeCell ref="A2:H2"/>
    <mergeCell ref="A3:A4"/>
    <mergeCell ref="B3:B4"/>
    <mergeCell ref="C3:C4"/>
    <mergeCell ref="D3:F3"/>
    <mergeCell ref="G3:G4"/>
    <mergeCell ref="H3:H4"/>
  </mergeCells>
  <pageMargins left="0.59" right="0.59" top="0.79" bottom="0.79" header="0.51" footer="0.51"/>
  <pageSetup paperSize="9" scale="84" fitToWidth="0" fitToHeight="0" orientation="landscape" r:id="rId1"/>
  <rowBreaks count="1" manualBreakCount="1">
    <brk id="7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1'!Заголовки_для_печати</vt:lpstr>
      <vt:lpstr>'Приложение 2'!Заголовки_для_печати</vt:lpstr>
      <vt:lpstr>'Приложение 4'!Заголовки_для_печати</vt:lpstr>
      <vt:lpstr>'Приложение 5'!Заголовки_для_печати</vt:lpstr>
      <vt:lpstr>'Приложение 2'!Область_печати</vt:lpstr>
      <vt:lpstr>'Приложение 4'!Область_печати</vt:lpstr>
      <vt:lpstr>'Приложение 5'!Область_печати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Карасева Ольга</dc:creator>
  <cp:lastModifiedBy>ShevcovaAA</cp:lastModifiedBy>
  <cp:lastPrinted>2014-09-13T10:31:17Z</cp:lastPrinted>
  <dcterms:created xsi:type="dcterms:W3CDTF">2014-03-17T05:33:05Z</dcterms:created>
  <dcterms:modified xsi:type="dcterms:W3CDTF">2014-09-19T11:13:32Z</dcterms:modified>
</cp:coreProperties>
</file>